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79B16B3B-6D6F-455A-9861-68C261A83B5C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JUVENILES" sheetId="15" r:id="rId1"/>
    <sheet name="MENORES" sheetId="4" r:id="rId2"/>
    <sheet name="MEN 15" sheetId="5" r:id="rId3"/>
    <sheet name="MEN 13" sheetId="8" r:id="rId4"/>
    <sheet name="EQUIPOS" sheetId="26" r:id="rId5"/>
    <sheet name="EQUIPOS M15" sheetId="27" r:id="rId6"/>
    <sheet name="ALBATROS - 12 - 13" sheetId="10" r:id="rId7"/>
    <sheet name="EAGLES - 14 - 15 - " sheetId="9" r:id="rId8"/>
    <sheet name="BIRDIES 16 Y POST" sheetId="7" r:id="rId9"/>
    <sheet name="PROM " sheetId="6" state="hidden" r:id="rId10"/>
    <sheet name="PRINCIPIANTES" sheetId="25" r:id="rId11"/>
    <sheet name="EEPP CON HCP" sheetId="22" state="hidden" r:id="rId12"/>
    <sheet name="EEPP SIN HCP" sheetId="23" state="hidden" r:id="rId13"/>
  </sheets>
  <calcPr calcId="191029"/>
</workbook>
</file>

<file path=xl/calcChain.xml><?xml version="1.0" encoding="utf-8"?>
<calcChain xmlns="http://schemas.openxmlformats.org/spreadsheetml/2006/main">
  <c r="Q13" i="15" l="1"/>
  <c r="O16" i="4"/>
  <c r="J30" i="7"/>
  <c r="H30" i="7"/>
  <c r="F30" i="7"/>
  <c r="I30" i="7" s="1"/>
  <c r="J29" i="7"/>
  <c r="H29" i="7"/>
  <c r="F29" i="7"/>
  <c r="I29" i="7" s="1"/>
  <c r="J28" i="7"/>
  <c r="H28" i="7"/>
  <c r="F28" i="7"/>
  <c r="I28" i="7" s="1"/>
  <c r="J27" i="7"/>
  <c r="H27" i="7"/>
  <c r="F27" i="7"/>
  <c r="I27" i="7" s="1"/>
  <c r="J26" i="7"/>
  <c r="H26" i="7"/>
  <c r="F26" i="7"/>
  <c r="I26" i="7" s="1"/>
  <c r="J20" i="7" l="1"/>
  <c r="H20" i="7"/>
  <c r="F20" i="7"/>
  <c r="I20" i="7" s="1"/>
  <c r="J19" i="7"/>
  <c r="H19" i="7"/>
  <c r="F19" i="7"/>
  <c r="I19" i="7" s="1"/>
  <c r="J18" i="7"/>
  <c r="H18" i="7"/>
  <c r="F18" i="7"/>
  <c r="I18" i="7" s="1"/>
  <c r="J17" i="7"/>
  <c r="H17" i="7"/>
  <c r="F17" i="7"/>
  <c r="I17" i="7" s="1"/>
  <c r="J16" i="7"/>
  <c r="H16" i="7"/>
  <c r="F16" i="7"/>
  <c r="I16" i="7" s="1"/>
  <c r="J15" i="7"/>
  <c r="H15" i="7"/>
  <c r="F15" i="7"/>
  <c r="I15" i="7" s="1"/>
  <c r="J14" i="7"/>
  <c r="H14" i="7"/>
  <c r="F14" i="7"/>
  <c r="I14" i="7" s="1"/>
  <c r="J13" i="7"/>
  <c r="H13" i="7"/>
  <c r="F13" i="7"/>
  <c r="I13" i="7" s="1"/>
  <c r="J12" i="7"/>
  <c r="H12" i="7"/>
  <c r="F12" i="7"/>
  <c r="I12" i="7" s="1"/>
  <c r="J11" i="7"/>
  <c r="H11" i="7"/>
  <c r="F11" i="7"/>
  <c r="I11" i="7" s="1"/>
  <c r="J10" i="7"/>
  <c r="H10" i="7"/>
  <c r="F10" i="7"/>
  <c r="I10" i="7" s="1"/>
  <c r="E12" i="25" l="1"/>
  <c r="E11" i="25"/>
  <c r="E10" i="25"/>
  <c r="J38" i="9" l="1"/>
  <c r="H38" i="9"/>
  <c r="F38" i="9"/>
  <c r="I38" i="9" s="1"/>
  <c r="J37" i="9"/>
  <c r="H37" i="9"/>
  <c r="F37" i="9"/>
  <c r="I37" i="9" s="1"/>
  <c r="J36" i="9"/>
  <c r="H36" i="9"/>
  <c r="F36" i="9"/>
  <c r="I36" i="9" s="1"/>
  <c r="J35" i="9"/>
  <c r="H35" i="9"/>
  <c r="F35" i="9"/>
  <c r="I35" i="9" s="1"/>
  <c r="J34" i="9"/>
  <c r="H34" i="9"/>
  <c r="F34" i="9"/>
  <c r="I34" i="9" s="1"/>
  <c r="J33" i="9"/>
  <c r="H33" i="9"/>
  <c r="F33" i="9"/>
  <c r="I33" i="9" s="1"/>
  <c r="J24" i="9" l="1"/>
  <c r="H24" i="9"/>
  <c r="I24" i="9" s="1"/>
  <c r="H26" i="9"/>
  <c r="F24" i="9"/>
  <c r="J23" i="9"/>
  <c r="H23" i="9"/>
  <c r="F23" i="9"/>
  <c r="J22" i="9"/>
  <c r="H22" i="9"/>
  <c r="F22" i="9"/>
  <c r="I22" i="9" s="1"/>
  <c r="J21" i="9"/>
  <c r="H21" i="9"/>
  <c r="F21" i="9"/>
  <c r="J20" i="9"/>
  <c r="H20" i="9"/>
  <c r="F20" i="9"/>
  <c r="I20" i="9" s="1"/>
  <c r="J19" i="9"/>
  <c r="H19" i="9"/>
  <c r="F19" i="9"/>
  <c r="J18" i="9"/>
  <c r="H18" i="9"/>
  <c r="F18" i="9"/>
  <c r="I18" i="9" s="1"/>
  <c r="J17" i="9"/>
  <c r="H17" i="9"/>
  <c r="F17" i="9"/>
  <c r="J16" i="9"/>
  <c r="H16" i="9"/>
  <c r="F16" i="9"/>
  <c r="I16" i="9" s="1"/>
  <c r="J15" i="9"/>
  <c r="H15" i="9"/>
  <c r="F15" i="9"/>
  <c r="I15" i="9" s="1"/>
  <c r="J14" i="9"/>
  <c r="H14" i="9"/>
  <c r="F14" i="9"/>
  <c r="I14" i="9" s="1"/>
  <c r="J13" i="9"/>
  <c r="H13" i="9"/>
  <c r="F13" i="9"/>
  <c r="J12" i="9"/>
  <c r="H12" i="9"/>
  <c r="F12" i="9"/>
  <c r="I12" i="9" s="1"/>
  <c r="J11" i="9"/>
  <c r="H11" i="9"/>
  <c r="F11" i="9"/>
  <c r="I11" i="9" s="1"/>
  <c r="I17" i="9" l="1"/>
  <c r="I21" i="9"/>
  <c r="I13" i="9"/>
  <c r="I19" i="9"/>
  <c r="I23" i="9"/>
  <c r="E27" i="10" l="1"/>
  <c r="F27" i="10" s="1"/>
  <c r="J26" i="10"/>
  <c r="I26" i="10"/>
  <c r="H26" i="10"/>
  <c r="F26" i="10"/>
  <c r="J25" i="10"/>
  <c r="I25" i="10"/>
  <c r="H25" i="10"/>
  <c r="F25" i="10"/>
  <c r="J24" i="10"/>
  <c r="I24" i="10"/>
  <c r="H24" i="10"/>
  <c r="F24" i="10"/>
  <c r="J23" i="10"/>
  <c r="I23" i="10"/>
  <c r="H23" i="10"/>
  <c r="F23" i="10"/>
  <c r="F16" i="10"/>
  <c r="F15" i="10"/>
  <c r="F14" i="10"/>
  <c r="J13" i="10"/>
  <c r="H13" i="10"/>
  <c r="I13" i="10" s="1"/>
  <c r="F13" i="10"/>
  <c r="J12" i="10"/>
  <c r="H12" i="10"/>
  <c r="I12" i="10" s="1"/>
  <c r="F12" i="10"/>
  <c r="J11" i="10"/>
  <c r="H11" i="10"/>
  <c r="I11" i="10" s="1"/>
  <c r="F11" i="10"/>
  <c r="J10" i="10"/>
  <c r="H10" i="10"/>
  <c r="I10" i="10" s="1"/>
  <c r="F10" i="10"/>
  <c r="O21" i="15" l="1"/>
  <c r="K21" i="15"/>
  <c r="O20" i="15"/>
  <c r="K20" i="15"/>
  <c r="O18" i="15"/>
  <c r="K18" i="15"/>
  <c r="G37" i="15"/>
  <c r="P18" i="15" l="1"/>
  <c r="P21" i="15"/>
  <c r="P20" i="15"/>
  <c r="L20" i="15"/>
  <c r="L21" i="15"/>
  <c r="L18" i="15"/>
  <c r="G22" i="8"/>
  <c r="K28" i="8"/>
  <c r="G24" i="8"/>
  <c r="G22" i="15"/>
  <c r="G20" i="15"/>
  <c r="R20" i="15" s="1"/>
  <c r="G18" i="15"/>
  <c r="R18" i="15" s="1"/>
  <c r="O19" i="15"/>
  <c r="K19" i="15"/>
  <c r="G13" i="15"/>
  <c r="O16" i="15"/>
  <c r="K16" i="15"/>
  <c r="G15" i="15"/>
  <c r="O14" i="15"/>
  <c r="K14" i="15"/>
  <c r="G19" i="15"/>
  <c r="O17" i="15"/>
  <c r="K17" i="15"/>
  <c r="G16" i="15"/>
  <c r="O15" i="15"/>
  <c r="K15" i="15"/>
  <c r="G17" i="15"/>
  <c r="O13" i="15"/>
  <c r="K13" i="15"/>
  <c r="G12" i="15"/>
  <c r="Q20" i="15" l="1"/>
  <c r="P15" i="15"/>
  <c r="R15" i="15"/>
  <c r="P14" i="15"/>
  <c r="P13" i="15"/>
  <c r="R13" i="15"/>
  <c r="P17" i="15"/>
  <c r="R17" i="15"/>
  <c r="P16" i="15"/>
  <c r="R16" i="15"/>
  <c r="P19" i="15"/>
  <c r="R19" i="15"/>
  <c r="L28" i="8"/>
  <c r="L13" i="15"/>
  <c r="L14" i="15"/>
  <c r="L17" i="15"/>
  <c r="L15" i="15"/>
  <c r="L19" i="15"/>
  <c r="L16" i="15"/>
  <c r="H22" i="8"/>
  <c r="H24" i="8"/>
  <c r="H12" i="15"/>
  <c r="H17" i="15"/>
  <c r="H16" i="15"/>
  <c r="H19" i="15"/>
  <c r="H15" i="15"/>
  <c r="H13" i="15"/>
  <c r="H18" i="15"/>
  <c r="Q18" i="15" s="1"/>
  <c r="H20" i="15"/>
  <c r="H22" i="15"/>
  <c r="F16" i="27"/>
  <c r="E16" i="27"/>
  <c r="D16" i="27"/>
  <c r="F11" i="27"/>
  <c r="E11" i="27"/>
  <c r="D11" i="27"/>
  <c r="F21" i="27"/>
  <c r="E21" i="27"/>
  <c r="D21" i="27"/>
  <c r="F26" i="27"/>
  <c r="E26" i="27"/>
  <c r="D26" i="27"/>
  <c r="F6" i="27"/>
  <c r="E6" i="27"/>
  <c r="D6" i="27"/>
  <c r="K26" i="8"/>
  <c r="G25" i="8"/>
  <c r="O24" i="8"/>
  <c r="K24" i="8"/>
  <c r="G28" i="8"/>
  <c r="O25" i="8"/>
  <c r="K25" i="8"/>
  <c r="K27" i="8"/>
  <c r="G21" i="8"/>
  <c r="O23" i="8"/>
  <c r="K23" i="8"/>
  <c r="G26" i="8"/>
  <c r="G23" i="8"/>
  <c r="O22" i="8"/>
  <c r="K22" i="8"/>
  <c r="G27" i="8"/>
  <c r="O19" i="8"/>
  <c r="K19" i="8"/>
  <c r="G19" i="8"/>
  <c r="O21" i="8"/>
  <c r="K21" i="8"/>
  <c r="G20" i="8"/>
  <c r="O16" i="8"/>
  <c r="K16" i="8"/>
  <c r="G18" i="8"/>
  <c r="O17" i="8"/>
  <c r="K17" i="8"/>
  <c r="G17" i="8"/>
  <c r="O18" i="8"/>
  <c r="K18" i="8"/>
  <c r="G15" i="8"/>
  <c r="O20" i="8"/>
  <c r="K20" i="8"/>
  <c r="G31" i="8"/>
  <c r="O15" i="8"/>
  <c r="K15" i="8"/>
  <c r="G30" i="8"/>
  <c r="O14" i="8"/>
  <c r="P14" i="8" s="1"/>
  <c r="K14" i="8"/>
  <c r="G14" i="8"/>
  <c r="G16" i="8"/>
  <c r="O11" i="8"/>
  <c r="K11" i="8"/>
  <c r="G13" i="8"/>
  <c r="O13" i="8"/>
  <c r="P13" i="8" s="1"/>
  <c r="K13" i="8"/>
  <c r="G11" i="8"/>
  <c r="O12" i="8"/>
  <c r="P12" i="8" s="1"/>
  <c r="K12" i="8"/>
  <c r="G12" i="8"/>
  <c r="O82" i="5"/>
  <c r="K82" i="5"/>
  <c r="L82" i="5" s="1"/>
  <c r="G82" i="5"/>
  <c r="O81" i="5"/>
  <c r="K81" i="5"/>
  <c r="L81" i="5" s="1"/>
  <c r="G80" i="5"/>
  <c r="K83" i="5"/>
  <c r="L83" i="5" s="1"/>
  <c r="G81" i="5"/>
  <c r="O78" i="5"/>
  <c r="K78" i="5"/>
  <c r="L78" i="5" s="1"/>
  <c r="G79" i="5"/>
  <c r="O80" i="5"/>
  <c r="K80" i="5"/>
  <c r="L80" i="5" s="1"/>
  <c r="G77" i="5"/>
  <c r="K85" i="5"/>
  <c r="L85" i="5" s="1"/>
  <c r="G75" i="5"/>
  <c r="O79" i="5"/>
  <c r="K79" i="5"/>
  <c r="L79" i="5" s="1"/>
  <c r="G78" i="5"/>
  <c r="O73" i="5"/>
  <c r="K73" i="5"/>
  <c r="L73" i="5" s="1"/>
  <c r="G85" i="5"/>
  <c r="K84" i="5"/>
  <c r="L84" i="5" s="1"/>
  <c r="G70" i="5"/>
  <c r="O77" i="5"/>
  <c r="K77" i="5"/>
  <c r="L77" i="5" s="1"/>
  <c r="G83" i="5"/>
  <c r="O75" i="5"/>
  <c r="K75" i="5"/>
  <c r="L75" i="5" s="1"/>
  <c r="G76" i="5"/>
  <c r="O68" i="5"/>
  <c r="K68" i="5"/>
  <c r="L68" i="5" s="1"/>
  <c r="G72" i="5"/>
  <c r="O69" i="5"/>
  <c r="K69" i="5"/>
  <c r="L69" i="5" s="1"/>
  <c r="G84" i="5"/>
  <c r="O76" i="5"/>
  <c r="K76" i="5"/>
  <c r="L76" i="5" s="1"/>
  <c r="G73" i="5"/>
  <c r="O71" i="5"/>
  <c r="K71" i="5"/>
  <c r="L71" i="5" s="1"/>
  <c r="G74" i="5"/>
  <c r="O67" i="5"/>
  <c r="K67" i="5"/>
  <c r="L67" i="5" s="1"/>
  <c r="G65" i="5"/>
  <c r="O74" i="5"/>
  <c r="K74" i="5"/>
  <c r="L74" i="5" s="1"/>
  <c r="G71" i="5"/>
  <c r="O70" i="5"/>
  <c r="K70" i="5"/>
  <c r="L70" i="5" s="1"/>
  <c r="G66" i="5"/>
  <c r="G68" i="5"/>
  <c r="O72" i="5"/>
  <c r="K72" i="5"/>
  <c r="L72" i="5" s="1"/>
  <c r="G67" i="5"/>
  <c r="O65" i="5"/>
  <c r="K65" i="5"/>
  <c r="L65" i="5" s="1"/>
  <c r="G62" i="5"/>
  <c r="O63" i="5"/>
  <c r="K63" i="5"/>
  <c r="L63" i="5" s="1"/>
  <c r="G64" i="5"/>
  <c r="O64" i="5"/>
  <c r="K64" i="5"/>
  <c r="L64" i="5" s="1"/>
  <c r="G63" i="5"/>
  <c r="O66" i="5"/>
  <c r="K66" i="5"/>
  <c r="L66" i="5" s="1"/>
  <c r="G69" i="5"/>
  <c r="O62" i="5"/>
  <c r="K62" i="5"/>
  <c r="L62" i="5" s="1"/>
  <c r="K47" i="5"/>
  <c r="L47" i="5" s="1"/>
  <c r="G47" i="5"/>
  <c r="O35" i="5"/>
  <c r="P35" i="5" s="1"/>
  <c r="K35" i="5"/>
  <c r="L35" i="5" s="1"/>
  <c r="G35" i="5"/>
  <c r="K42" i="5"/>
  <c r="L42" i="5" s="1"/>
  <c r="G46" i="5"/>
  <c r="O36" i="5"/>
  <c r="P36" i="5" s="1"/>
  <c r="K36" i="5"/>
  <c r="L36" i="5" s="1"/>
  <c r="G37" i="5"/>
  <c r="O37" i="5"/>
  <c r="P37" i="5" s="1"/>
  <c r="K37" i="5"/>
  <c r="L37" i="5" s="1"/>
  <c r="G36" i="5"/>
  <c r="K46" i="5"/>
  <c r="L46" i="5" s="1"/>
  <c r="G42" i="5"/>
  <c r="K39" i="5"/>
  <c r="L39" i="5" s="1"/>
  <c r="G44" i="5"/>
  <c r="K44" i="5"/>
  <c r="L44" i="5" s="1"/>
  <c r="G33" i="5"/>
  <c r="K41" i="5"/>
  <c r="L41" i="5" s="1"/>
  <c r="G34" i="5"/>
  <c r="K40" i="5"/>
  <c r="L40" i="5" s="1"/>
  <c r="G41" i="5"/>
  <c r="O27" i="5"/>
  <c r="P27" i="5" s="1"/>
  <c r="K27" i="5"/>
  <c r="L27" i="5" s="1"/>
  <c r="G43" i="5"/>
  <c r="O28" i="5"/>
  <c r="P28" i="5" s="1"/>
  <c r="K28" i="5"/>
  <c r="L28" i="5" s="1"/>
  <c r="G40" i="5"/>
  <c r="O21" i="5"/>
  <c r="P21" i="5" s="1"/>
  <c r="K21" i="5"/>
  <c r="L21" i="5" s="1"/>
  <c r="G30" i="5"/>
  <c r="K43" i="5"/>
  <c r="L43" i="5" s="1"/>
  <c r="G32" i="5"/>
  <c r="O33" i="5"/>
  <c r="P33" i="5" s="1"/>
  <c r="K33" i="5"/>
  <c r="L33" i="5" s="1"/>
  <c r="G22" i="5"/>
  <c r="K38" i="5"/>
  <c r="L38" i="5" s="1"/>
  <c r="G29" i="5"/>
  <c r="K45" i="5"/>
  <c r="L45" i="5" s="1"/>
  <c r="G38" i="5"/>
  <c r="O20" i="5"/>
  <c r="P20" i="5" s="1"/>
  <c r="K20" i="5"/>
  <c r="L20" i="5" s="1"/>
  <c r="G45" i="5"/>
  <c r="O34" i="5"/>
  <c r="P34" i="5" s="1"/>
  <c r="K34" i="5"/>
  <c r="L34" i="5" s="1"/>
  <c r="G28" i="5"/>
  <c r="O31" i="5"/>
  <c r="P31" i="5" s="1"/>
  <c r="K31" i="5"/>
  <c r="L31" i="5" s="1"/>
  <c r="G19" i="5"/>
  <c r="O19" i="5"/>
  <c r="P19" i="5" s="1"/>
  <c r="K19" i="5"/>
  <c r="L19" i="5" s="1"/>
  <c r="G39" i="5"/>
  <c r="O29" i="5"/>
  <c r="P29" i="5" s="1"/>
  <c r="K29" i="5"/>
  <c r="L29" i="5" s="1"/>
  <c r="G26" i="5"/>
  <c r="O32" i="5"/>
  <c r="P32" i="5" s="1"/>
  <c r="K32" i="5"/>
  <c r="L32" i="5" s="1"/>
  <c r="G23" i="5"/>
  <c r="O22" i="5"/>
  <c r="P22" i="5" s="1"/>
  <c r="K22" i="5"/>
  <c r="L22" i="5" s="1"/>
  <c r="G15" i="5"/>
  <c r="O25" i="5"/>
  <c r="P25" i="5" s="1"/>
  <c r="K25" i="5"/>
  <c r="L25" i="5" s="1"/>
  <c r="G25" i="5"/>
  <c r="O14" i="5"/>
  <c r="P14" i="5" s="1"/>
  <c r="K14" i="5"/>
  <c r="L14" i="5" s="1"/>
  <c r="G27" i="5"/>
  <c r="O23" i="5"/>
  <c r="P23" i="5" s="1"/>
  <c r="K23" i="5"/>
  <c r="L23" i="5" s="1"/>
  <c r="G18" i="5"/>
  <c r="O13" i="5"/>
  <c r="P13" i="5" s="1"/>
  <c r="K13" i="5"/>
  <c r="L13" i="5" s="1"/>
  <c r="G14" i="5"/>
  <c r="O24" i="5"/>
  <c r="P24" i="5" s="1"/>
  <c r="K24" i="5"/>
  <c r="L24" i="5" s="1"/>
  <c r="G17" i="5"/>
  <c r="O26" i="5"/>
  <c r="P26" i="5" s="1"/>
  <c r="K26" i="5"/>
  <c r="L26" i="5" s="1"/>
  <c r="G21" i="5"/>
  <c r="O30" i="5"/>
  <c r="P30" i="5" s="1"/>
  <c r="K30" i="5"/>
  <c r="L30" i="5" s="1"/>
  <c r="G31" i="5"/>
  <c r="O10" i="5"/>
  <c r="P10" i="5" s="1"/>
  <c r="K10" i="5"/>
  <c r="L10" i="5" s="1"/>
  <c r="G24" i="5"/>
  <c r="O11" i="5"/>
  <c r="P11" i="5" s="1"/>
  <c r="K11" i="5"/>
  <c r="L11" i="5" s="1"/>
  <c r="G13" i="5"/>
  <c r="O17" i="5"/>
  <c r="P17" i="5" s="1"/>
  <c r="K17" i="5"/>
  <c r="L17" i="5" s="1"/>
  <c r="G20" i="5"/>
  <c r="O16" i="5"/>
  <c r="P16" i="5" s="1"/>
  <c r="K16" i="5"/>
  <c r="L16" i="5" s="1"/>
  <c r="G11" i="5"/>
  <c r="O18" i="5"/>
  <c r="P18" i="5" s="1"/>
  <c r="K18" i="5"/>
  <c r="L18" i="5" s="1"/>
  <c r="G10" i="5"/>
  <c r="O15" i="5"/>
  <c r="P15" i="5" s="1"/>
  <c r="K15" i="5"/>
  <c r="L15" i="5" s="1"/>
  <c r="G16" i="5"/>
  <c r="R16" i="5" s="1"/>
  <c r="O12" i="5"/>
  <c r="P12" i="5" s="1"/>
  <c r="K12" i="5"/>
  <c r="L12" i="5" s="1"/>
  <c r="G12" i="5"/>
  <c r="G49" i="4"/>
  <c r="O48" i="4"/>
  <c r="P48" i="4" s="1"/>
  <c r="K48" i="4"/>
  <c r="G48" i="4"/>
  <c r="O47" i="4"/>
  <c r="P47" i="4" s="1"/>
  <c r="K47" i="4"/>
  <c r="G45" i="4"/>
  <c r="O45" i="4"/>
  <c r="P45" i="4" s="1"/>
  <c r="K45" i="4"/>
  <c r="G47" i="4"/>
  <c r="K59" i="4"/>
  <c r="G58" i="4"/>
  <c r="K50" i="4"/>
  <c r="L50" i="4" s="1"/>
  <c r="G42" i="4"/>
  <c r="O49" i="4"/>
  <c r="P49" i="4" s="1"/>
  <c r="K49" i="4"/>
  <c r="G35" i="4"/>
  <c r="K58" i="4"/>
  <c r="G60" i="4"/>
  <c r="K51" i="4"/>
  <c r="G44" i="4"/>
  <c r="K56" i="4"/>
  <c r="G59" i="4"/>
  <c r="K60" i="4"/>
  <c r="G41" i="4"/>
  <c r="O44" i="4"/>
  <c r="P44" i="4" s="1"/>
  <c r="K44" i="4"/>
  <c r="G30" i="4"/>
  <c r="O46" i="4"/>
  <c r="P46" i="4" s="1"/>
  <c r="K46" i="4"/>
  <c r="G32" i="4"/>
  <c r="O42" i="4"/>
  <c r="P42" i="4" s="1"/>
  <c r="K42" i="4"/>
  <c r="G46" i="4"/>
  <c r="K52" i="4"/>
  <c r="G43" i="4"/>
  <c r="K55" i="4"/>
  <c r="L55" i="4" s="1"/>
  <c r="G56" i="4"/>
  <c r="O43" i="4"/>
  <c r="P43" i="4" s="1"/>
  <c r="K43" i="4"/>
  <c r="G34" i="4"/>
  <c r="K54" i="4"/>
  <c r="L54" i="4" s="1"/>
  <c r="G40" i="4"/>
  <c r="K53" i="4"/>
  <c r="G37" i="4"/>
  <c r="O40" i="4"/>
  <c r="P40" i="4" s="1"/>
  <c r="K40" i="4"/>
  <c r="G52" i="4"/>
  <c r="O32" i="4"/>
  <c r="P32" i="4" s="1"/>
  <c r="K32" i="4"/>
  <c r="G53" i="4"/>
  <c r="O35" i="4"/>
  <c r="P35" i="4" s="1"/>
  <c r="K35" i="4"/>
  <c r="G20" i="4"/>
  <c r="O12" i="4"/>
  <c r="P12" i="4" s="1"/>
  <c r="K12" i="4"/>
  <c r="G28" i="4"/>
  <c r="O41" i="4"/>
  <c r="P41" i="4" s="1"/>
  <c r="K41" i="4"/>
  <c r="G57" i="4"/>
  <c r="K57" i="4"/>
  <c r="G36" i="4"/>
  <c r="O33" i="4"/>
  <c r="P33" i="4" s="1"/>
  <c r="K33" i="4"/>
  <c r="G50" i="4"/>
  <c r="O39" i="4"/>
  <c r="P39" i="4" s="1"/>
  <c r="K39" i="4"/>
  <c r="G51" i="4"/>
  <c r="O26" i="4"/>
  <c r="P26" i="4" s="1"/>
  <c r="K26" i="4"/>
  <c r="L26" i="4" s="1"/>
  <c r="O37" i="4"/>
  <c r="P37" i="4" s="1"/>
  <c r="K37" i="4"/>
  <c r="G39" i="4"/>
  <c r="O30" i="4"/>
  <c r="P30" i="4" s="1"/>
  <c r="K30" i="4"/>
  <c r="G55" i="4"/>
  <c r="O24" i="4"/>
  <c r="P24" i="4" s="1"/>
  <c r="K24" i="4"/>
  <c r="G14" i="4"/>
  <c r="O27" i="4"/>
  <c r="P27" i="4" s="1"/>
  <c r="K27" i="4"/>
  <c r="G13" i="4"/>
  <c r="O28" i="4"/>
  <c r="P28" i="4" s="1"/>
  <c r="K28" i="4"/>
  <c r="G11" i="4"/>
  <c r="O29" i="4"/>
  <c r="P29" i="4" s="1"/>
  <c r="K29" i="4"/>
  <c r="G25" i="4"/>
  <c r="O36" i="4"/>
  <c r="P36" i="4" s="1"/>
  <c r="K36" i="4"/>
  <c r="G17" i="4"/>
  <c r="O18" i="4"/>
  <c r="P18" i="4" s="1"/>
  <c r="K18" i="4"/>
  <c r="G26" i="4"/>
  <c r="P16" i="4"/>
  <c r="K16" i="4"/>
  <c r="G29" i="4"/>
  <c r="O14" i="4"/>
  <c r="P14" i="4" s="1"/>
  <c r="K14" i="4"/>
  <c r="G33" i="4"/>
  <c r="O11" i="4"/>
  <c r="P11" i="4" s="1"/>
  <c r="K11" i="4"/>
  <c r="G27" i="4"/>
  <c r="O19" i="4"/>
  <c r="P19" i="4" s="1"/>
  <c r="K19" i="4"/>
  <c r="G38" i="4"/>
  <c r="O34" i="4"/>
  <c r="P34" i="4" s="1"/>
  <c r="K34" i="4"/>
  <c r="G15" i="4"/>
  <c r="O20" i="4"/>
  <c r="P20" i="4" s="1"/>
  <c r="K20" i="4"/>
  <c r="G22" i="4"/>
  <c r="O38" i="4"/>
  <c r="P38" i="4" s="1"/>
  <c r="K38" i="4"/>
  <c r="G31" i="4"/>
  <c r="O25" i="4"/>
  <c r="P25" i="4" s="1"/>
  <c r="K25" i="4"/>
  <c r="G18" i="4"/>
  <c r="O23" i="4"/>
  <c r="P23" i="4" s="1"/>
  <c r="K23" i="4"/>
  <c r="G54" i="4"/>
  <c r="O13" i="4"/>
  <c r="P13" i="4" s="1"/>
  <c r="K13" i="4"/>
  <c r="G16" i="4"/>
  <c r="O21" i="4"/>
  <c r="P21" i="4" s="1"/>
  <c r="K21" i="4"/>
  <c r="G24" i="4"/>
  <c r="O22" i="4"/>
  <c r="P22" i="4" s="1"/>
  <c r="K22" i="4"/>
  <c r="G19" i="4"/>
  <c r="O15" i="4"/>
  <c r="P15" i="4" s="1"/>
  <c r="K15" i="4"/>
  <c r="G23" i="4"/>
  <c r="O31" i="4"/>
  <c r="P31" i="4" s="1"/>
  <c r="K31" i="4"/>
  <c r="G21" i="4"/>
  <c r="O17" i="4"/>
  <c r="P17" i="4" s="1"/>
  <c r="K17" i="4"/>
  <c r="G12" i="4"/>
  <c r="K53" i="15"/>
  <c r="G47" i="15"/>
  <c r="O47" i="15"/>
  <c r="P47" i="15" s="1"/>
  <c r="K47" i="15"/>
  <c r="G53" i="15"/>
  <c r="K49" i="15"/>
  <c r="G48" i="15"/>
  <c r="O48" i="15"/>
  <c r="P48" i="15" s="1"/>
  <c r="K48" i="15"/>
  <c r="G52" i="15"/>
  <c r="K50" i="15"/>
  <c r="G49" i="15"/>
  <c r="O45" i="15"/>
  <c r="P45" i="15" s="1"/>
  <c r="K45" i="15"/>
  <c r="G45" i="15"/>
  <c r="K51" i="15"/>
  <c r="G51" i="15"/>
  <c r="O46" i="15"/>
  <c r="P46" i="15" s="1"/>
  <c r="K46" i="15"/>
  <c r="G50" i="15"/>
  <c r="O42" i="15"/>
  <c r="P42" i="15" s="1"/>
  <c r="K42" i="15"/>
  <c r="G36" i="15"/>
  <c r="O35" i="15"/>
  <c r="P35" i="15" s="1"/>
  <c r="K35" i="15"/>
  <c r="K52" i="15"/>
  <c r="G44" i="15"/>
  <c r="O38" i="15"/>
  <c r="P38" i="15" s="1"/>
  <c r="K38" i="15"/>
  <c r="G42" i="15"/>
  <c r="O43" i="15"/>
  <c r="P43" i="15" s="1"/>
  <c r="K43" i="15"/>
  <c r="G41" i="15"/>
  <c r="O37" i="15"/>
  <c r="P37" i="15" s="1"/>
  <c r="K37" i="15"/>
  <c r="G39" i="15"/>
  <c r="O44" i="15"/>
  <c r="P44" i="15" s="1"/>
  <c r="K44" i="15"/>
  <c r="G43" i="15"/>
  <c r="O41" i="15"/>
  <c r="P41" i="15" s="1"/>
  <c r="K41" i="15"/>
  <c r="G46" i="15"/>
  <c r="O36" i="15"/>
  <c r="K36" i="15"/>
  <c r="G40" i="15"/>
  <c r="O39" i="15"/>
  <c r="P39" i="15" s="1"/>
  <c r="K39" i="15"/>
  <c r="G38" i="15"/>
  <c r="O40" i="15"/>
  <c r="P40" i="15" s="1"/>
  <c r="K40" i="15"/>
  <c r="G35" i="15"/>
  <c r="O30" i="15"/>
  <c r="K30" i="15"/>
  <c r="G30" i="15"/>
  <c r="O29" i="15"/>
  <c r="K29" i="15"/>
  <c r="G29" i="15"/>
  <c r="O28" i="15"/>
  <c r="K28" i="15"/>
  <c r="G28" i="15"/>
  <c r="G21" i="15"/>
  <c r="R21" i="15" s="1"/>
  <c r="R18" i="4" l="1"/>
  <c r="R19" i="4"/>
  <c r="R26" i="4"/>
  <c r="R48" i="4"/>
  <c r="R46" i="4"/>
  <c r="R42" i="15"/>
  <c r="R46" i="15"/>
  <c r="R47" i="15"/>
  <c r="R13" i="5"/>
  <c r="R25" i="5"/>
  <c r="R36" i="5"/>
  <c r="R14" i="5"/>
  <c r="R17" i="5"/>
  <c r="R12" i="5"/>
  <c r="R20" i="5"/>
  <c r="R21" i="5"/>
  <c r="R26" i="5"/>
  <c r="R35" i="5"/>
  <c r="P63" i="5"/>
  <c r="R63" i="5"/>
  <c r="P62" i="5"/>
  <c r="R62" i="5"/>
  <c r="P64" i="5"/>
  <c r="R64" i="5"/>
  <c r="P66" i="5"/>
  <c r="R66" i="5"/>
  <c r="P67" i="5"/>
  <c r="R67" i="5"/>
  <c r="P65" i="5"/>
  <c r="R65" i="5"/>
  <c r="P69" i="5"/>
  <c r="R69" i="5"/>
  <c r="P70" i="5"/>
  <c r="R70" i="5"/>
  <c r="P68" i="5"/>
  <c r="R68" i="5"/>
  <c r="P74" i="5"/>
  <c r="R74" i="5"/>
  <c r="P71" i="5"/>
  <c r="R71" i="5"/>
  <c r="P72" i="5"/>
  <c r="R72" i="5"/>
  <c r="P82" i="5"/>
  <c r="R82" i="5"/>
  <c r="P79" i="5"/>
  <c r="R79" i="5"/>
  <c r="P80" i="5"/>
  <c r="R80" i="5"/>
  <c r="P76" i="5"/>
  <c r="R76" i="5"/>
  <c r="P73" i="5"/>
  <c r="R73" i="5"/>
  <c r="P75" i="5"/>
  <c r="R75" i="5"/>
  <c r="P81" i="5"/>
  <c r="R81" i="5"/>
  <c r="P77" i="5"/>
  <c r="R77" i="5"/>
  <c r="P78" i="5"/>
  <c r="R78" i="5"/>
  <c r="R14" i="8"/>
  <c r="R13" i="8"/>
  <c r="R12" i="8"/>
  <c r="P11" i="8"/>
  <c r="R11" i="8"/>
  <c r="P15" i="8"/>
  <c r="R15" i="8"/>
  <c r="P17" i="8"/>
  <c r="R17" i="8"/>
  <c r="P18" i="8"/>
  <c r="R18" i="8"/>
  <c r="P19" i="8"/>
  <c r="R19" i="8"/>
  <c r="P16" i="8"/>
  <c r="R16" i="8"/>
  <c r="Q16" i="15"/>
  <c r="Q15" i="15"/>
  <c r="Q19" i="15"/>
  <c r="Q17" i="15"/>
  <c r="P22" i="8"/>
  <c r="R22" i="8"/>
  <c r="P21" i="8"/>
  <c r="R21" i="8"/>
  <c r="P24" i="8"/>
  <c r="R24" i="8"/>
  <c r="P20" i="8"/>
  <c r="R20" i="8"/>
  <c r="P25" i="8"/>
  <c r="R25" i="8"/>
  <c r="P23" i="8"/>
  <c r="R23" i="8"/>
  <c r="P28" i="15"/>
  <c r="Q28" i="15" s="1"/>
  <c r="R28" i="15"/>
  <c r="P29" i="15"/>
  <c r="Q29" i="15" s="1"/>
  <c r="R29" i="15"/>
  <c r="P30" i="15"/>
  <c r="Q30" i="15" s="1"/>
  <c r="R30" i="15"/>
  <c r="R32" i="5"/>
  <c r="R11" i="5"/>
  <c r="R31" i="5"/>
  <c r="R18" i="5"/>
  <c r="R23" i="5"/>
  <c r="R28" i="5"/>
  <c r="R22" i="5"/>
  <c r="R30" i="5"/>
  <c r="R34" i="5"/>
  <c r="R27" i="5"/>
  <c r="R10" i="5"/>
  <c r="R24" i="5"/>
  <c r="R15" i="5"/>
  <c r="R19" i="5"/>
  <c r="R29" i="5"/>
  <c r="R33" i="5"/>
  <c r="R37" i="5"/>
  <c r="R34" i="4"/>
  <c r="R42" i="4"/>
  <c r="R38" i="4"/>
  <c r="R36" i="4"/>
  <c r="H32" i="4"/>
  <c r="R32" i="4"/>
  <c r="H44" i="4"/>
  <c r="R44" i="4"/>
  <c r="H11" i="4"/>
  <c r="R11" i="4"/>
  <c r="R13" i="4"/>
  <c r="H58" i="4"/>
  <c r="H49" i="4"/>
  <c r="R49" i="4"/>
  <c r="H23" i="4"/>
  <c r="R23" i="4"/>
  <c r="H54" i="4"/>
  <c r="H15" i="4"/>
  <c r="R15" i="4"/>
  <c r="H29" i="4"/>
  <c r="R29" i="4"/>
  <c r="H39" i="4"/>
  <c r="R39" i="4"/>
  <c r="R20" i="4"/>
  <c r="R40" i="4"/>
  <c r="R21" i="4"/>
  <c r="H16" i="4"/>
  <c r="R16" i="4"/>
  <c r="R22" i="4"/>
  <c r="H33" i="4"/>
  <c r="R33" i="4"/>
  <c r="R25" i="4"/>
  <c r="H55" i="4"/>
  <c r="H51" i="4"/>
  <c r="H28" i="4"/>
  <c r="R28" i="4"/>
  <c r="H37" i="4"/>
  <c r="R37" i="4"/>
  <c r="H43" i="4"/>
  <c r="R43" i="4"/>
  <c r="H41" i="4"/>
  <c r="R41" i="4"/>
  <c r="H35" i="4"/>
  <c r="R35" i="4"/>
  <c r="H45" i="4"/>
  <c r="R45" i="4"/>
  <c r="R12" i="4"/>
  <c r="R24" i="4"/>
  <c r="R31" i="4"/>
  <c r="R27" i="4"/>
  <c r="R17" i="4"/>
  <c r="R14" i="4"/>
  <c r="R30" i="4"/>
  <c r="R47" i="4"/>
  <c r="R35" i="15"/>
  <c r="R43" i="15"/>
  <c r="R41" i="15"/>
  <c r="R45" i="15"/>
  <c r="R40" i="15"/>
  <c r="R38" i="15"/>
  <c r="R39" i="15"/>
  <c r="R48" i="15"/>
  <c r="R37" i="15"/>
  <c r="R44" i="15"/>
  <c r="P36" i="15"/>
  <c r="R36" i="15"/>
  <c r="L15" i="8"/>
  <c r="L14" i="8"/>
  <c r="L17" i="8"/>
  <c r="L20" i="8"/>
  <c r="L18" i="8"/>
  <c r="L11" i="8"/>
  <c r="L12" i="8"/>
  <c r="L13" i="8"/>
  <c r="L19" i="8"/>
  <c r="L21" i="8"/>
  <c r="L16" i="8"/>
  <c r="L23" i="8"/>
  <c r="L22" i="8"/>
  <c r="L26" i="8"/>
  <c r="L27" i="8"/>
  <c r="L24" i="8"/>
  <c r="L25" i="8"/>
  <c r="L40" i="4"/>
  <c r="L41" i="4"/>
  <c r="L33" i="4"/>
  <c r="L35" i="4"/>
  <c r="L45" i="4"/>
  <c r="L42" i="4"/>
  <c r="L44" i="4"/>
  <c r="L58" i="4"/>
  <c r="L25" i="4"/>
  <c r="L38" i="4"/>
  <c r="L18" i="4"/>
  <c r="L30" i="4"/>
  <c r="L37" i="4"/>
  <c r="L15" i="4"/>
  <c r="L31" i="4"/>
  <c r="L12" i="4"/>
  <c r="L23" i="4"/>
  <c r="L39" i="4"/>
  <c r="L57" i="4"/>
  <c r="L22" i="4"/>
  <c r="L21" i="4"/>
  <c r="L13" i="4"/>
  <c r="L53" i="4"/>
  <c r="L16" i="4"/>
  <c r="L32" i="4"/>
  <c r="L34" i="4"/>
  <c r="L20" i="4"/>
  <c r="L19" i="4"/>
  <c r="L11" i="4"/>
  <c r="L43" i="4"/>
  <c r="L14" i="4"/>
  <c r="L29" i="4"/>
  <c r="L36" i="4"/>
  <c r="L46" i="4"/>
  <c r="L52" i="4"/>
  <c r="L24" i="4"/>
  <c r="L56" i="4"/>
  <c r="L28" i="4"/>
  <c r="L27" i="4"/>
  <c r="L60" i="4"/>
  <c r="L36" i="15"/>
  <c r="L39" i="15"/>
  <c r="L40" i="15"/>
  <c r="L49" i="4"/>
  <c r="L51" i="4"/>
  <c r="L59" i="4"/>
  <c r="L47" i="4"/>
  <c r="L48" i="4"/>
  <c r="L37" i="15"/>
  <c r="L44" i="15"/>
  <c r="L41" i="15"/>
  <c r="L43" i="15"/>
  <c r="L52" i="15"/>
  <c r="L38" i="15"/>
  <c r="L46" i="15"/>
  <c r="L35" i="15"/>
  <c r="L42" i="15"/>
  <c r="L45" i="15"/>
  <c r="L51" i="15"/>
  <c r="L50" i="15"/>
  <c r="L48" i="15"/>
  <c r="L49" i="15"/>
  <c r="L53" i="15"/>
  <c r="L47" i="15"/>
  <c r="L29" i="15"/>
  <c r="L28" i="15"/>
  <c r="L30" i="15"/>
  <c r="L17" i="4"/>
  <c r="H21" i="4"/>
  <c r="Q21" i="4" s="1"/>
  <c r="H24" i="4"/>
  <c r="H22" i="4"/>
  <c r="H27" i="4"/>
  <c r="H25" i="4"/>
  <c r="Q25" i="4" s="1"/>
  <c r="H14" i="4"/>
  <c r="H36" i="4"/>
  <c r="H34" i="4"/>
  <c r="H53" i="4"/>
  <c r="H50" i="4"/>
  <c r="H20" i="4"/>
  <c r="H40" i="4"/>
  <c r="H46" i="4"/>
  <c r="H12" i="4"/>
  <c r="H31" i="4"/>
  <c r="H17" i="4"/>
  <c r="Q17" i="4" s="1"/>
  <c r="H30" i="4"/>
  <c r="Q30" i="4" s="1"/>
  <c r="H59" i="4"/>
  <c r="H60" i="4"/>
  <c r="H42" i="4"/>
  <c r="H47" i="4"/>
  <c r="Q47" i="4" s="1"/>
  <c r="H48" i="4"/>
  <c r="G11" i="27"/>
  <c r="G21" i="27"/>
  <c r="G16" i="27"/>
  <c r="G26" i="27"/>
  <c r="G6" i="27"/>
  <c r="H12" i="8"/>
  <c r="H11" i="8"/>
  <c r="H13" i="8"/>
  <c r="H16" i="8"/>
  <c r="H14" i="8"/>
  <c r="Q14" i="8" s="1"/>
  <c r="H30" i="8"/>
  <c r="H31" i="8"/>
  <c r="H15" i="8"/>
  <c r="H17" i="8"/>
  <c r="H18" i="8"/>
  <c r="H20" i="8"/>
  <c r="H19" i="8"/>
  <c r="H27" i="8"/>
  <c r="H23" i="8"/>
  <c r="H26" i="8"/>
  <c r="H21" i="8"/>
  <c r="H28" i="8"/>
  <c r="H25" i="8"/>
  <c r="H69" i="5"/>
  <c r="H63" i="5"/>
  <c r="H64" i="5"/>
  <c r="H62" i="5"/>
  <c r="H67" i="5"/>
  <c r="H68" i="5"/>
  <c r="H66" i="5"/>
  <c r="H71" i="5"/>
  <c r="H65" i="5"/>
  <c r="H74" i="5"/>
  <c r="H73" i="5"/>
  <c r="H84" i="5"/>
  <c r="H72" i="5"/>
  <c r="H76" i="5"/>
  <c r="H83" i="5"/>
  <c r="H70" i="5"/>
  <c r="H85" i="5"/>
  <c r="H78" i="5"/>
  <c r="H75" i="5"/>
  <c r="H77" i="5"/>
  <c r="H79" i="5"/>
  <c r="H81" i="5"/>
  <c r="H80" i="5"/>
  <c r="H82" i="5"/>
  <c r="H21" i="5"/>
  <c r="Q21" i="5" s="1"/>
  <c r="H17" i="5"/>
  <c r="Q17" i="5" s="1"/>
  <c r="H14" i="5"/>
  <c r="Q14" i="5" s="1"/>
  <c r="H18" i="5"/>
  <c r="Q18" i="5" s="1"/>
  <c r="H27" i="5"/>
  <c r="Q27" i="5" s="1"/>
  <c r="H25" i="5"/>
  <c r="Q25" i="5" s="1"/>
  <c r="H15" i="5"/>
  <c r="Q15" i="5" s="1"/>
  <c r="H23" i="5"/>
  <c r="Q23" i="5" s="1"/>
  <c r="H26" i="5"/>
  <c r="Q26" i="5" s="1"/>
  <c r="H39" i="5"/>
  <c r="H19" i="5"/>
  <c r="Q19" i="5" s="1"/>
  <c r="H28" i="5"/>
  <c r="Q28" i="5" s="1"/>
  <c r="H45" i="5"/>
  <c r="H38" i="5"/>
  <c r="H29" i="5"/>
  <c r="Q29" i="5" s="1"/>
  <c r="H22" i="5"/>
  <c r="Q22" i="5" s="1"/>
  <c r="H32" i="5"/>
  <c r="Q32" i="5" s="1"/>
  <c r="H30" i="5"/>
  <c r="Q30" i="5" s="1"/>
  <c r="H40" i="5"/>
  <c r="H43" i="5"/>
  <c r="H41" i="5"/>
  <c r="H34" i="5"/>
  <c r="Q34" i="5" s="1"/>
  <c r="H33" i="5"/>
  <c r="Q33" i="5" s="1"/>
  <c r="H44" i="5"/>
  <c r="H42" i="5"/>
  <c r="H36" i="5"/>
  <c r="Q36" i="5" s="1"/>
  <c r="H37" i="5"/>
  <c r="Q37" i="5" s="1"/>
  <c r="H46" i="5"/>
  <c r="H35" i="5"/>
  <c r="Q35" i="5" s="1"/>
  <c r="H47" i="5"/>
  <c r="H12" i="5"/>
  <c r="Q12" i="5" s="1"/>
  <c r="H16" i="5"/>
  <c r="Q16" i="5" s="1"/>
  <c r="H10" i="5"/>
  <c r="Q10" i="5" s="1"/>
  <c r="H11" i="5"/>
  <c r="Q11" i="5" s="1"/>
  <c r="H20" i="5"/>
  <c r="Q20" i="5" s="1"/>
  <c r="H13" i="5"/>
  <c r="Q13" i="5" s="1"/>
  <c r="H24" i="5"/>
  <c r="Q24" i="5" s="1"/>
  <c r="H31" i="5"/>
  <c r="Q31" i="5" s="1"/>
  <c r="H19" i="4"/>
  <c r="H18" i="4"/>
  <c r="Q18" i="4" s="1"/>
  <c r="H38" i="4"/>
  <c r="Q38" i="4" s="1"/>
  <c r="H26" i="4"/>
  <c r="Q26" i="4" s="1"/>
  <c r="H13" i="4"/>
  <c r="H57" i="4"/>
  <c r="H52" i="4"/>
  <c r="H56" i="4"/>
  <c r="H28" i="15"/>
  <c r="H29" i="15"/>
  <c r="H30" i="15"/>
  <c r="H35" i="15"/>
  <c r="H38" i="15"/>
  <c r="H40" i="15"/>
  <c r="H46" i="15"/>
  <c r="H43" i="15"/>
  <c r="H39" i="15"/>
  <c r="H41" i="15"/>
  <c r="H42" i="15"/>
  <c r="Q42" i="15" s="1"/>
  <c r="H44" i="15"/>
  <c r="Q44" i="15" s="1"/>
  <c r="H37" i="15"/>
  <c r="H36" i="15"/>
  <c r="H50" i="15"/>
  <c r="H51" i="15"/>
  <c r="H45" i="15"/>
  <c r="H49" i="15"/>
  <c r="H52" i="15"/>
  <c r="H48" i="15"/>
  <c r="Q48" i="15" s="1"/>
  <c r="H53" i="15"/>
  <c r="H47" i="15"/>
  <c r="Q47" i="15" s="1"/>
  <c r="H21" i="15"/>
  <c r="Q21" i="15" s="1"/>
  <c r="Q46" i="4" l="1"/>
  <c r="Q13" i="4"/>
  <c r="Q42" i="4"/>
  <c r="Q36" i="4"/>
  <c r="Q40" i="4"/>
  <c r="Q34" i="4"/>
  <c r="Q27" i="4"/>
  <c r="Q45" i="4"/>
  <c r="Q78" i="5"/>
  <c r="Q81" i="5"/>
  <c r="Q73" i="5"/>
  <c r="Q80" i="5"/>
  <c r="Q82" i="5"/>
  <c r="Q71" i="5"/>
  <c r="Q68" i="5"/>
  <c r="Q69" i="5"/>
  <c r="Q67" i="5"/>
  <c r="Q64" i="5"/>
  <c r="Q63" i="5"/>
  <c r="Q77" i="5"/>
  <c r="Q75" i="5"/>
  <c r="Q76" i="5"/>
  <c r="Q79" i="5"/>
  <c r="Q72" i="5"/>
  <c r="Q74" i="5"/>
  <c r="Q70" i="5"/>
  <c r="Q65" i="5"/>
  <c r="Q66" i="5"/>
  <c r="Q62" i="5"/>
  <c r="Q17" i="8"/>
  <c r="Q11" i="8"/>
  <c r="Q13" i="8"/>
  <c r="Q21" i="8"/>
  <c r="Q16" i="8"/>
  <c r="Q18" i="8"/>
  <c r="Q15" i="8"/>
  <c r="Q19" i="8"/>
  <c r="Q23" i="8"/>
  <c r="Q20" i="8"/>
  <c r="Q12" i="8"/>
  <c r="Q25" i="8"/>
  <c r="Q24" i="8"/>
  <c r="Q22" i="8"/>
  <c r="Q31" i="4"/>
  <c r="Q20" i="4"/>
  <c r="Q22" i="4"/>
  <c r="Q19" i="4"/>
  <c r="Q48" i="4"/>
  <c r="Q12" i="4"/>
  <c r="Q14" i="4"/>
  <c r="Q24" i="4"/>
  <c r="Q29" i="4"/>
  <c r="Q49" i="4"/>
  <c r="Q41" i="4"/>
  <c r="Q37" i="4"/>
  <c r="Q16" i="4"/>
  <c r="Q11" i="4"/>
  <c r="Q32" i="4"/>
  <c r="Q33" i="4"/>
  <c r="Q39" i="4"/>
  <c r="Q15" i="4"/>
  <c r="Q23" i="4"/>
  <c r="Q35" i="4"/>
  <c r="Q43" i="4"/>
  <c r="Q28" i="4"/>
  <c r="Q44" i="4"/>
  <c r="Q43" i="15"/>
  <c r="Q35" i="15"/>
  <c r="Q45" i="15"/>
  <c r="Q37" i="15"/>
  <c r="Q39" i="15"/>
  <c r="Q38" i="15"/>
  <c r="Q36" i="15"/>
  <c r="Q46" i="15"/>
  <c r="Q41" i="15"/>
  <c r="Q40" i="15"/>
  <c r="A52" i="26"/>
  <c r="A49" i="26"/>
  <c r="F55" i="26" l="1"/>
  <c r="E55" i="26"/>
  <c r="D55" i="26"/>
  <c r="F36" i="26"/>
  <c r="E36" i="26"/>
  <c r="D36" i="26"/>
  <c r="F41" i="26"/>
  <c r="E41" i="26"/>
  <c r="D41" i="26"/>
  <c r="F26" i="26"/>
  <c r="E26" i="26"/>
  <c r="D26" i="26"/>
  <c r="F60" i="26"/>
  <c r="E60" i="26"/>
  <c r="D60" i="26"/>
  <c r="F6" i="26"/>
  <c r="E6" i="26"/>
  <c r="D6" i="26"/>
  <c r="F21" i="26"/>
  <c r="E21" i="26"/>
  <c r="D21" i="26"/>
  <c r="F31" i="26"/>
  <c r="E31" i="26"/>
  <c r="D31" i="26"/>
  <c r="F16" i="26"/>
  <c r="E16" i="26"/>
  <c r="D16" i="26"/>
  <c r="F11" i="26"/>
  <c r="E11" i="26"/>
  <c r="D11" i="26"/>
  <c r="G16" i="26" l="1"/>
  <c r="G6" i="26"/>
  <c r="G31" i="26"/>
  <c r="G36" i="26"/>
  <c r="G60" i="26"/>
  <c r="G11" i="26"/>
  <c r="G41" i="26"/>
  <c r="G21" i="26"/>
  <c r="G26" i="26"/>
  <c r="G55" i="26"/>
  <c r="A6" i="6"/>
  <c r="A2" i="6"/>
  <c r="A2" i="10"/>
  <c r="J11" i="6"/>
  <c r="F11" i="6"/>
  <c r="I11" i="6" s="1"/>
  <c r="J12" i="6"/>
  <c r="F12" i="6"/>
  <c r="I12" i="6" l="1"/>
  <c r="G11" i="15"/>
  <c r="H11" i="15" l="1"/>
  <c r="A6" i="25" l="1"/>
  <c r="A6" i="7"/>
  <c r="A6" i="9"/>
  <c r="A6" i="8"/>
  <c r="A2" i="8"/>
  <c r="A57" i="5"/>
  <c r="A53" i="5"/>
  <c r="A6" i="5"/>
  <c r="A2" i="5"/>
  <c r="A6" i="4"/>
  <c r="A2" i="4"/>
  <c r="G14" i="15" l="1"/>
  <c r="R14" i="15" s="1"/>
  <c r="O11" i="15"/>
  <c r="K11" i="15"/>
  <c r="P11" i="15" l="1"/>
  <c r="Q11" i="15" s="1"/>
  <c r="R11" i="15"/>
  <c r="L11" i="15"/>
  <c r="H14" i="15"/>
  <c r="Q14" i="15" s="1"/>
  <c r="A2" i="25" l="1"/>
  <c r="A2" i="7"/>
  <c r="A2" i="9"/>
  <c r="O12" i="15" l="1"/>
  <c r="R12" i="15" s="1"/>
  <c r="K12" i="15"/>
  <c r="L12" i="15" l="1"/>
  <c r="P12" i="15"/>
  <c r="Q12" i="15" s="1"/>
  <c r="A24" i="23" l="1"/>
  <c r="A8" i="23"/>
  <c r="A6" i="23"/>
  <c r="A50" i="22"/>
  <c r="A43" i="22"/>
  <c r="A36" i="22"/>
  <c r="A29" i="22"/>
  <c r="A15" i="22"/>
  <c r="A6" i="22" l="1"/>
  <c r="A5" i="22"/>
  <c r="A4" i="22"/>
  <c r="A3" i="22"/>
  <c r="A2" i="22"/>
  <c r="A2" i="23" s="1"/>
  <c r="A1" i="22"/>
  <c r="A1" i="23" s="1"/>
</calcChain>
</file>

<file path=xl/sharedStrings.xml><?xml version="1.0" encoding="utf-8"?>
<sst xmlns="http://schemas.openxmlformats.org/spreadsheetml/2006/main" count="1516" uniqueCount="392">
  <si>
    <t>JUGADOR</t>
  </si>
  <si>
    <t>H</t>
  </si>
  <si>
    <t>I</t>
  </si>
  <si>
    <t>V</t>
  </si>
  <si>
    <t>G</t>
  </si>
  <si>
    <t>N</t>
  </si>
  <si>
    <t>JUGADORA</t>
  </si>
  <si>
    <t>18 HOYOS MEDAL PLAY</t>
  </si>
  <si>
    <t>FEDERACION REGIONAL DE GOLF MAR Y SIERRAS</t>
  </si>
  <si>
    <t>TOTAL</t>
  </si>
  <si>
    <t>CLUB</t>
  </si>
  <si>
    <t>MENORES CON HCP</t>
  </si>
  <si>
    <t>MENORES SIN HCP</t>
  </si>
  <si>
    <t>PRINCIPIANTES 5 HOYOS</t>
  </si>
  <si>
    <t>T.G.</t>
  </si>
  <si>
    <t>T.N.</t>
  </si>
  <si>
    <t>1º 5 H.</t>
  </si>
  <si>
    <t>2º 5 H.</t>
  </si>
  <si>
    <t>1º 9 H.</t>
  </si>
  <si>
    <t>2º 9 H.</t>
  </si>
  <si>
    <t>SIERRA DE LOS PADRES GOLF CLUB</t>
  </si>
  <si>
    <t>1°</t>
  </si>
  <si>
    <t>1° S/V</t>
  </si>
  <si>
    <t>2° S/V</t>
  </si>
  <si>
    <t>F. NAC.</t>
  </si>
  <si>
    <t>F.N.</t>
  </si>
  <si>
    <t>1° NETO</t>
  </si>
  <si>
    <t>2° NETO</t>
  </si>
  <si>
    <t>ULTIMOS 9 HOYOS</t>
  </si>
  <si>
    <t>1º 18 H.</t>
  </si>
  <si>
    <t>2º 18 H.</t>
  </si>
  <si>
    <t>6 VUELTAS DE 9 HOYOS MEDAL PLAY</t>
  </si>
  <si>
    <t>DOS VUELTAS DE 9 HOYOS MEDAL PLAY</t>
  </si>
  <si>
    <t>1° GROSS</t>
  </si>
  <si>
    <t>2° GROSS</t>
  </si>
  <si>
    <t>RONDA 1</t>
  </si>
  <si>
    <t>RONDA 2</t>
  </si>
  <si>
    <t>RONDA 3</t>
  </si>
  <si>
    <t>MENORES SIN HCP Y CON HCP JUNIOR</t>
  </si>
  <si>
    <t>PROMOCIONALES A HCP. MIXTA</t>
  </si>
  <si>
    <t>DOS VUELTAS DE 5 HOYOS MEDAL PLAY</t>
  </si>
  <si>
    <t>1°Neto</t>
  </si>
  <si>
    <t>1° S/V Gral</t>
  </si>
  <si>
    <t>1°NETO</t>
  </si>
  <si>
    <t>2°Neto</t>
  </si>
  <si>
    <t>CABALLEROS MENORES ( CLASES  06 - 07 Y 08 )</t>
  </si>
  <si>
    <t>BIRDIES - DAMAS CLASES 2015 Y POSTERIORES</t>
  </si>
  <si>
    <t>VEREA MATEO</t>
  </si>
  <si>
    <t>CHILE</t>
  </si>
  <si>
    <t>GIULIANO ANA</t>
  </si>
  <si>
    <t>RAMINGER JOAQUIN NICANOR</t>
  </si>
  <si>
    <t>TORNEO DOBLE POR EQUIPOS</t>
  </si>
  <si>
    <t>POS.</t>
  </si>
  <si>
    <t>EQUIPO</t>
  </si>
  <si>
    <t>R1</t>
  </si>
  <si>
    <t>R2</t>
  </si>
  <si>
    <t>R3</t>
  </si>
  <si>
    <t>GOLPES</t>
  </si>
  <si>
    <t>FEDERACION SUR DEL LITORAL</t>
  </si>
  <si>
    <t>FEDERACION DE LA PROVINCIA DE CORDOBA</t>
  </si>
  <si>
    <t>ARGENTINA</t>
  </si>
  <si>
    <t>FEDERACION DEL CENTRO DE CUYO</t>
  </si>
  <si>
    <t>A.M.</t>
  </si>
  <si>
    <t>FEDERACION DEL N.O. DE LA PROVINCIA DE BUENOS AIRES</t>
  </si>
  <si>
    <t>FEDERACION  DE GOLF  NORDESTE ARGENTINO</t>
  </si>
  <si>
    <t>39° TORNEO AMISTAD</t>
  </si>
  <si>
    <t>TORNEO DOBLE POR EQUIPOS INTERNACIONAL</t>
  </si>
  <si>
    <t>11; 12 Y 13 DE FEBRERO DE 2025</t>
  </si>
  <si>
    <t>CABALLEROS JUVENILES ( CLASES  00 - 01 - 02  - 03 - 04 - 05 Y 06 )</t>
  </si>
  <si>
    <t>CABALLEROS MENORES DE 15 AÑOS ( CLASES 10 Y 11 )</t>
  </si>
  <si>
    <t>DAMAS MENORES DE 15 AÑOS ( CLASES 10 Y POSTERIORES )</t>
  </si>
  <si>
    <t>CABALLEROS MENORES DE 13 AÑOS ( CLASES 12 Y POSTERIORES )</t>
  </si>
  <si>
    <t>ALBATROS - CABALLEROS CLASES 2012 Y 2013 -</t>
  </si>
  <si>
    <t>ALBATROS DAMAS -  CLASES 2012 Y 2013 -</t>
  </si>
  <si>
    <t>EAGLES - CABALLEROS CLASES 2014 Y 2015 -</t>
  </si>
  <si>
    <t>12 Y 13 DE FEBRERO DE 2025</t>
  </si>
  <si>
    <t>EAGLES - DAMAS CLASES 2014 Y 2015 -</t>
  </si>
  <si>
    <t>BIRDIES - CABALLEROS CLASES 2016 Y POSTERIORES</t>
  </si>
  <si>
    <t>GIORDANI MILAGROS</t>
  </si>
  <si>
    <t>VALDEZ JUAN SEGUNDO</t>
  </si>
  <si>
    <t>GIMENEZ QUIROGA GONZALO</t>
  </si>
  <si>
    <t>PARODI RENZO</t>
  </si>
  <si>
    <t>ROIG JOAQUIN</t>
  </si>
  <si>
    <t>BUSTOS SANTIAGO</t>
  </si>
  <si>
    <t>PAEZ TOBIAS</t>
  </si>
  <si>
    <t>ROLDAN SEWALD ANNA</t>
  </si>
  <si>
    <t>BONAVIA FRANCISCO</t>
  </si>
  <si>
    <t>GUERENDIAIN FERMIN</t>
  </si>
  <si>
    <t>DEPREZ UMMA</t>
  </si>
  <si>
    <t>TORRENS PEDRO</t>
  </si>
  <si>
    <t>CABANILLAS NICOLAS</t>
  </si>
  <si>
    <t>VANCSIK MATHEO</t>
  </si>
  <si>
    <t>VEGA FERNANDEZ RIVERO TOMAS</t>
  </si>
  <si>
    <t>MORITZ FRANCISCA</t>
  </si>
  <si>
    <t>LARRAIN ENRIQUE</t>
  </si>
  <si>
    <t>TORNEO DOBLE POR EQUIPOS INTERNACIONAL M 15</t>
  </si>
  <si>
    <t>DOUER DELFINA</t>
  </si>
  <si>
    <t>FERNANDEZ ALBERTI FRANCO</t>
  </si>
  <si>
    <t>GABIOUD BAUTISTA</t>
  </si>
  <si>
    <t>FIURI IRASTORZA AMAIA</t>
  </si>
  <si>
    <t>BENZADON MORENA</t>
  </si>
  <si>
    <t>ARMANDO BAUTISTA</t>
  </si>
  <si>
    <t>BIONDELLI ALLEGRA</t>
  </si>
  <si>
    <t>PROBICITO IGNACIO</t>
  </si>
  <si>
    <t>HIRIGOYEN BAUTISTA</t>
  </si>
  <si>
    <t>TESONIERO MORENA</t>
  </si>
  <si>
    <t>TRUCCO SAMUEL</t>
  </si>
  <si>
    <t>FEDERACION REGIONAL DE GOLF DEL SUR</t>
  </si>
  <si>
    <t>AREA METROPOLITANA</t>
  </si>
  <si>
    <t>BERENGENO SANTINO MARIO</t>
  </si>
  <si>
    <t>CLUB MAR DEL PLATA S.A.</t>
  </si>
  <si>
    <t>D'AMICO MARTINEZ DANTE</t>
  </si>
  <si>
    <t>TACRU SOCIAL CLUB</t>
  </si>
  <si>
    <t>NASSR TOMAS FRANCISCO</t>
  </si>
  <si>
    <t>MAR DEL PLATA GOLF CLUB</t>
  </si>
  <si>
    <t>TISEIRA ALAN</t>
  </si>
  <si>
    <t>NECOCHEA GOLF CLUB</t>
  </si>
  <si>
    <t>INDART IGNACIO</t>
  </si>
  <si>
    <t>BOLOGNA TOMAS</t>
  </si>
  <si>
    <t>CLUB ATLETICO ESTUDIANTES DE OLAVARRIA</t>
  </si>
  <si>
    <t>LABARTHE JOAQUIN</t>
  </si>
  <si>
    <t>SALANITRO TOMAS</t>
  </si>
  <si>
    <t>ROMERA LUCAS</t>
  </si>
  <si>
    <t>VARELA FRANCISCO JOSE</t>
  </si>
  <si>
    <t>BUSTILLO SANTOS</t>
  </si>
  <si>
    <t>TANDIL GOLF CLUB</t>
  </si>
  <si>
    <t>CEJAS SANTIAGO</t>
  </si>
  <si>
    <t>MONJE COLOMBO SATHYA ANIL</t>
  </si>
  <si>
    <t>FOIGEL LARA FERNANDA</t>
  </si>
  <si>
    <t>COMAHUE GOLF CLUB</t>
  </si>
  <si>
    <t>BAHIA MALENA ABRIL</t>
  </si>
  <si>
    <t>LOUSTAU MARIA SOL</t>
  </si>
  <si>
    <t>RIO CUARTO GOLF CLUB</t>
  </si>
  <si>
    <t>ALTA GRACIA GOLF CLUB</t>
  </si>
  <si>
    <t>ITANHANGA GOLF CLUB</t>
  </si>
  <si>
    <t>PEROTTI SANTAMARINA VICTORIA</t>
  </si>
  <si>
    <t xml:space="preserve">OLIVOS GOLF CLUB </t>
  </si>
  <si>
    <t>LOS LAGARTOS COUNTRY CLUB</t>
  </si>
  <si>
    <t>QUIROGA LUCILA</t>
  </si>
  <si>
    <t>BUENOS AIRES GOLF</t>
  </si>
  <si>
    <t>YAYA MIA</t>
  </si>
  <si>
    <t>BOULOGNE GOLF CLUB</t>
  </si>
  <si>
    <t>RIVAROLA PAZ</t>
  </si>
  <si>
    <t>CAÑUELAS GOLF CLUB</t>
  </si>
  <si>
    <t>BIANCO RIGAZIO GUILLERMINA</t>
  </si>
  <si>
    <t>VILLA MARIA GOLF CLUB</t>
  </si>
  <si>
    <t>FIURI IRASTORZA PILAR</t>
  </si>
  <si>
    <t>CARRILLO ANA PAULA</t>
  </si>
  <si>
    <t>BERRONE GARCIA PALOMA</t>
  </si>
  <si>
    <t>BLANCO CARLA MERCEDES</t>
  </si>
  <si>
    <t>CLUB DE GOLF PALIHUE</t>
  </si>
  <si>
    <t>DANIEL KATJA</t>
  </si>
  <si>
    <t>LEON CAMPOS IARA</t>
  </si>
  <si>
    <t>BERENGENO JUANA ANNA</t>
  </si>
  <si>
    <t>MOYANO MAYRA BELEN</t>
  </si>
  <si>
    <t>MARADEI VAUDAGNA ESTANISLAO</t>
  </si>
  <si>
    <t>LAS MULITAS GOLF CLUB</t>
  </si>
  <si>
    <t>GIORDANI TOMAS</t>
  </si>
  <si>
    <t>ROSALES JUSTO</t>
  </si>
  <si>
    <t>CORDOBA GOLF CLUB</t>
  </si>
  <si>
    <t>BONAVIA FRANCISCO JOSE</t>
  </si>
  <si>
    <t>CLUB ARGENTINO MARCOS JUAREZ</t>
  </si>
  <si>
    <t>CHAPELCO GOLF CLUB</t>
  </si>
  <si>
    <t>SAN NICOLAS GOLF CLUB</t>
  </si>
  <si>
    <t>PORTA ARAOZ JEREMIAS</t>
  </si>
  <si>
    <t>CAMPO DE GOLF LA ORQUIDEA</t>
  </si>
  <si>
    <t>QUIJADA HILARIO</t>
  </si>
  <si>
    <t>LAS DELICIAS CAMPO DE GOLF</t>
  </si>
  <si>
    <t>ANCONETANI VICENTE</t>
  </si>
  <si>
    <t>BELL VILLE GOLF CLUB</t>
  </si>
  <si>
    <t>EL VALLE DE TANDIL GOLF CLUB</t>
  </si>
  <si>
    <t>ARANDO RODRIGO</t>
  </si>
  <si>
    <t>CLUB UNIVERSITARIO BUENOS AIRES</t>
  </si>
  <si>
    <t>DIAZ OVIEDO MARTINIANO</t>
  </si>
  <si>
    <t>PATTI NICOLAS</t>
  </si>
  <si>
    <t>ARMANDO SANTINO</t>
  </si>
  <si>
    <t>PEÑA DATTA MANOLO</t>
  </si>
  <si>
    <t>AVENTUROSO ARTICO JEREMIAS</t>
  </si>
  <si>
    <t>JUNIN GOLF CLUB</t>
  </si>
  <si>
    <t>CLUB SIRIO LIBANES</t>
  </si>
  <si>
    <t>MISDORP LUIGI ALEJANDRO</t>
  </si>
  <si>
    <t>MARTINDALE COUNTRY CLUB</t>
  </si>
  <si>
    <t>PEREYRA SANTIAGO DANIEL</t>
  </si>
  <si>
    <t>CLUB DE PELOTA CORONEL PRINGLES</t>
  </si>
  <si>
    <t>GRAU AGUSTIN</t>
  </si>
  <si>
    <t>SALVI SANTINO</t>
  </si>
  <si>
    <t>CRUZ COSME</t>
  </si>
  <si>
    <t>DEDYN SANTIAGO LEON</t>
  </si>
  <si>
    <t>OLIVOS GOLF</t>
  </si>
  <si>
    <t>MILLER FRANCO</t>
  </si>
  <si>
    <t>LOMAS DE LA CAROLINA GOLF</t>
  </si>
  <si>
    <t>SARASOLA JOSE MANUEL</t>
  </si>
  <si>
    <t>GOLF CLUB DOLORES</t>
  </si>
  <si>
    <t>MORUA CARIAC SANTIAGO</t>
  </si>
  <si>
    <t>LOUSTAU AGUSTIN</t>
  </si>
  <si>
    <t>GIOINO JOSE MARIA</t>
  </si>
  <si>
    <t>JOCKEY CLUB SAN FRANCISCO</t>
  </si>
  <si>
    <t>IRASTORZA JOSE ANTONIO</t>
  </si>
  <si>
    <t>ISASI MANUEL</t>
  </si>
  <si>
    <t>LINCOLN GOLF CLUB</t>
  </si>
  <si>
    <t>CHACO GOLF CLUB</t>
  </si>
  <si>
    <t>PAEZ TOBIAS BENJAMIN</t>
  </si>
  <si>
    <t>GOLF CLUB SAN LUIS</t>
  </si>
  <si>
    <t>RAMPEZZOTTI BARTOLOME</t>
  </si>
  <si>
    <t>ZUBIZARRETA MANUEL</t>
  </si>
  <si>
    <t>CLUB DE CAMPO MENDOZA</t>
  </si>
  <si>
    <t>PERAZZO CONRADO</t>
  </si>
  <si>
    <t>CLUB S. Y D. BARTOLOME MITRE</t>
  </si>
  <si>
    <t>LOPEZ MANUEL</t>
  </si>
  <si>
    <t>CLUB ATETICO 9 DE JULIO</t>
  </si>
  <si>
    <t>TORRENS LUCAS</t>
  </si>
  <si>
    <t>TOBLER GONZALO</t>
  </si>
  <si>
    <t>PORTIS SANTIAGO</t>
  </si>
  <si>
    <t>CARACOIX PEDRO</t>
  </si>
  <si>
    <t>POLLERO CHRISTENSEN SIMON</t>
  </si>
  <si>
    <t>PALENCIA EMILIO</t>
  </si>
  <si>
    <t>BIANCHI VITTORIO</t>
  </si>
  <si>
    <t>ANTONELLI TOMAS IGNACIO</t>
  </si>
  <si>
    <t>ZANETTA MAXIMO</t>
  </si>
  <si>
    <t>VILLA GESELL GOLF CLUB</t>
  </si>
  <si>
    <t>ABRIL CLUB DE CAMPO</t>
  </si>
  <si>
    <t>MENDEZ JUAN CRUZ</t>
  </si>
  <si>
    <t>RANELAGH GOLF</t>
  </si>
  <si>
    <t>DEDYN TOMAS LEON</t>
  </si>
  <si>
    <t>GOBBINI JUAN SEBASTIAN</t>
  </si>
  <si>
    <t>TRISQUELA GOLF CLUB</t>
  </si>
  <si>
    <t>MENDIZABAL BAUTISTA</t>
  </si>
  <si>
    <t>HARAS SANTA MARIA</t>
  </si>
  <si>
    <t>JUAREZ GOÑI FRANCISCO</t>
  </si>
  <si>
    <t>SRAGOWICZ MATEO</t>
  </si>
  <si>
    <t>VANCSIK MARTINEZ MATHEO B</t>
  </si>
  <si>
    <t>RIVAS FACUNDO</t>
  </si>
  <si>
    <t>GARCIA SALVADOR</t>
  </si>
  <si>
    <t>LA LUCILA POLO CLUB</t>
  </si>
  <si>
    <t>MAYER MARCOS</t>
  </si>
  <si>
    <t>PERINI AUGUSTO TOMAS</t>
  </si>
  <si>
    <t>SOSA ANTONINO LORENZO</t>
  </si>
  <si>
    <t>SIEBENLIST FRANCO</t>
  </si>
  <si>
    <t>WAGNER OLIVER</t>
  </si>
  <si>
    <t>COSTANTINO FELIPE VALENTIN</t>
  </si>
  <si>
    <t>CRUZ AUGUSTO</t>
  </si>
  <si>
    <t>SARASOLA FEDERICO</t>
  </si>
  <si>
    <t>ARANDA EMANUEL</t>
  </si>
  <si>
    <t>CASAL JEREMIAS BAUTISTA</t>
  </si>
  <si>
    <t>CLUB CAMPO DE GOLF LAS PRADERAS DE LUJAN</t>
  </si>
  <si>
    <t>BREZIK BALTAZAR</t>
  </si>
  <si>
    <t>SPORTING CLUB CORRAL DE BUSTOS</t>
  </si>
  <si>
    <t>SIMONELLI OCTAVIO</t>
  </si>
  <si>
    <t>RIO TERCERO GOLF CLUB</t>
  </si>
  <si>
    <t>MARINI CONSTANTINO</t>
  </si>
  <si>
    <t>MOLINA CASTANHEIRA ASTOR</t>
  </si>
  <si>
    <t>BERRETA VAZQUEZ VALENTIN</t>
  </si>
  <si>
    <t>MIRANDA ANTONIO</t>
  </si>
  <si>
    <t>ASATTO PEDRO ANGEL</t>
  </si>
  <si>
    <t>CLUB ATLETICO ESTUDIANTES DE LA PLATA</t>
  </si>
  <si>
    <t>BERRONE SANTIAGO</t>
  </si>
  <si>
    <t>DA SILVA ANTONIO</t>
  </si>
  <si>
    <t>ANTONELLI SANTIAGO RAMIRO</t>
  </si>
  <si>
    <t>VEGA FERNANDEZ RIVERO SANTIAGO</t>
  </si>
  <si>
    <t>MELERA GIOVANI</t>
  </si>
  <si>
    <t>ROLDAN FELIPE</t>
  </si>
  <si>
    <t>CICCOLA FRANCESCO</t>
  </si>
  <si>
    <t>MIRAMAR LINKS</t>
  </si>
  <si>
    <t>CARRIO MOTTOLA VALENTIN J</t>
  </si>
  <si>
    <t>DASCANIO CONSTANTINO</t>
  </si>
  <si>
    <t>TOMKINSON JUSTO TOMAS</t>
  </si>
  <si>
    <t>CASTRO SANTINO</t>
  </si>
  <si>
    <t>LUJAN MARTINEZ BENJAMIN</t>
  </si>
  <si>
    <t>GOLF CLUB SOCIAL LA PAZ</t>
  </si>
  <si>
    <t>PERINI FAUSTO ALESSANDRO</t>
  </si>
  <si>
    <t>ARANDO FELIX</t>
  </si>
  <si>
    <t>PATTI VICENTE</t>
  </si>
  <si>
    <t>WAGNER THOMAS</t>
  </si>
  <si>
    <t>JUAREZ GOÑI BENJAMIN</t>
  </si>
  <si>
    <t>PARASUCO AXEL GONZALO</t>
  </si>
  <si>
    <t>KUHLMANN FERMIN</t>
  </si>
  <si>
    <t>ENRIQUEZ KENAI BENJAMIN</t>
  </si>
  <si>
    <t>MONTOTO GAMEZ MANUEL</t>
  </si>
  <si>
    <t>D'AMICO JOAQUIN</t>
  </si>
  <si>
    <t>BADARACCO FRANCISCO</t>
  </si>
  <si>
    <t>BENEITEZ CASTRO FELIPE</t>
  </si>
  <si>
    <t>BRUNEL VICENTE</t>
  </si>
  <si>
    <t>MONTENEGRO GIL BENJAMIN</t>
  </si>
  <si>
    <t>CHOCO HIPOLITO</t>
  </si>
  <si>
    <t>OUBEL MARTINA</t>
  </si>
  <si>
    <t>NORDELTA GOLF CLUB</t>
  </si>
  <si>
    <t>MARTINEZ PEROZO GUADALUPE</t>
  </si>
  <si>
    <t>TESONIERO MORENA ALMA</t>
  </si>
  <si>
    <t>LOS CANALES GOLF</t>
  </si>
  <si>
    <t>RODRIGUEZ BARRI NAYRA</t>
  </si>
  <si>
    <t>BOCA RATON COUNTRY LIFE</t>
  </si>
  <si>
    <t>BONGIOVANNI FRANCESCA</t>
  </si>
  <si>
    <t>JOCKEY CLUB ROSARIO</t>
  </si>
  <si>
    <t>VEIGA MARTINA RENATA</t>
  </si>
  <si>
    <t>GOLF CLUB GENERAL SAN MARTIN</t>
  </si>
  <si>
    <t>DEL FRESNO MARIA</t>
  </si>
  <si>
    <t>BENZADON LUCILA</t>
  </si>
  <si>
    <t>RAMPEZZOTTI JUSTINA</t>
  </si>
  <si>
    <t>YORIO LARRAURI CATALINA</t>
  </si>
  <si>
    <t>MEILAN LOURDES</t>
  </si>
  <si>
    <t>PORCEL ALFONSINA</t>
  </si>
  <si>
    <t>MA KARTHE PUCILLO MIA</t>
  </si>
  <si>
    <t>VIOLA MAYER CHARO</t>
  </si>
  <si>
    <t>BUSTAMANTE EMILIA</t>
  </si>
  <si>
    <t>PORCEL MARGARITA</t>
  </si>
  <si>
    <t>MAYORANO ISABELA</t>
  </si>
  <si>
    <t>CEJAS CATALINA</t>
  </si>
  <si>
    <t>CANNELLI ESMERALDA</t>
  </si>
  <si>
    <t>SALANUEVA JULIANA</t>
  </si>
  <si>
    <t>--</t>
  </si>
  <si>
    <t>SERRANI JOSEFINA</t>
  </si>
  <si>
    <t>DAMAS MENORES ( CLASES  06 - 07 y 08 )</t>
  </si>
  <si>
    <t>DAMAS JUVENILES ( CLASES  00 - 01 - 02  - 03 - 04 - 05 Y 06 )</t>
  </si>
  <si>
    <t>L</t>
  </si>
  <si>
    <t>P</t>
  </si>
  <si>
    <t>FLORES BELLINI IGNACIO</t>
  </si>
  <si>
    <t>MOYANO JOAQUIN</t>
  </si>
  <si>
    <t>MASTROVITO FRANCISCO</t>
  </si>
  <si>
    <t>GOLUB ANDERSON ODO</t>
  </si>
  <si>
    <t>PENISSI JUAN SEGUNDO</t>
  </si>
  <si>
    <t>ELICHIRIBEHETY PEDRO NICOLAS</t>
  </si>
  <si>
    <t>ELICHIRIBEHETY TOMAS SALVADOR</t>
  </si>
  <si>
    <t>LOMBARDO CIRO</t>
  </si>
  <si>
    <t>ABBATE FRANCISCO</t>
  </si>
  <si>
    <t>LOUSTAU JUANA</t>
  </si>
  <si>
    <t>LEOFANTI BIANCA EMILIA</t>
  </si>
  <si>
    <t>FERNANDEZ RAFAELA</t>
  </si>
  <si>
    <t>HERNANDEZ AITANA EMMA</t>
  </si>
  <si>
    <t>GOLFER'S COUNTRY CLUB</t>
  </si>
  <si>
    <t>CEJAS AGOSTINA</t>
  </si>
  <si>
    <t>SANTA TERESITA GOLF CLUB</t>
  </si>
  <si>
    <t>VEGA FERNANDEZ SOFIA</t>
  </si>
  <si>
    <t>BERCIANO MARGARITA</t>
  </si>
  <si>
    <t>PILARA GOLF</t>
  </si>
  <si>
    <t>NIZ AUGUSTO</t>
  </si>
  <si>
    <t>ALVAREZ AXEL JESUS</t>
  </si>
  <si>
    <t>FALLICO GONZALEZ JOAQUIN</t>
  </si>
  <si>
    <t>DOMINGUEZ DO AMARAL BAUTISTA</t>
  </si>
  <si>
    <t>CHIESA VITTORIO</t>
  </si>
  <si>
    <t>PORCEL RENZO</t>
  </si>
  <si>
    <t>CASENAVE BENICIO</t>
  </si>
  <si>
    <t>CABRERA CEDRIC</t>
  </si>
  <si>
    <t>DEPREZ ELIAN</t>
  </si>
  <si>
    <t>ORTIGOZA JUAN MARTIN</t>
  </si>
  <si>
    <t>DEDYN JUAN</t>
  </si>
  <si>
    <t>ASATTO FRANCISCO HERNAN</t>
  </si>
  <si>
    <t>BUSTILLO BELISARIO</t>
  </si>
  <si>
    <t>GARCIA BRIGNOLE ABU</t>
  </si>
  <si>
    <t>MOLINA CASTANHEIRA GALO</t>
  </si>
  <si>
    <t>TERCERO VALENTIN</t>
  </si>
  <si>
    <t>MEILAN BELEN</t>
  </si>
  <si>
    <t>FONTANES TIZIANA</t>
  </si>
  <si>
    <t>FONTANES PAULINA</t>
  </si>
  <si>
    <t>CAPANI FRANCESCA</t>
  </si>
  <si>
    <t>OLIVOS GOLF CLUB</t>
  </si>
  <si>
    <t>DASCANIO LUISINA</t>
  </si>
  <si>
    <t>BERCIANO OLIVA</t>
  </si>
  <si>
    <t>NIZ GUADALUPE</t>
  </si>
  <si>
    <t>BIONDELLI BOSSO ANGELINA</t>
  </si>
  <si>
    <t>LOUSTAU LUPE</t>
  </si>
  <si>
    <t>CARBALLO CLEMENTINA</t>
  </si>
  <si>
    <t>CHOCO JOAQUINA</t>
  </si>
  <si>
    <t>LAMORTE JUAN SEBASTIAN</t>
  </si>
  <si>
    <t>CARILO GOLF</t>
  </si>
  <si>
    <t>ESPINAL SALVADOR</t>
  </si>
  <si>
    <t>CIANCI IKER</t>
  </si>
  <si>
    <t>BAESSO FRANCISCO</t>
  </si>
  <si>
    <t>ASTESANO FERMIN</t>
  </si>
  <si>
    <t>ALVAREZ LANUS PEDRO</t>
  </si>
  <si>
    <t>TORTUGAS COUNTRY CLUB</t>
  </si>
  <si>
    <t>ARANDA MAXIMO</t>
  </si>
  <si>
    <t>TAKASHIMA JOAQUIN</t>
  </si>
  <si>
    <t>TOLETTI SET</t>
  </si>
  <si>
    <t>BERCIANO ANDRES</t>
  </si>
  <si>
    <t>GARCIA TOBIAS LUCIANO</t>
  </si>
  <si>
    <t>SIERRA DE LA VENTANA GOLF CLUB</t>
  </si>
  <si>
    <t>RODRIGUEZ SEVERIANO</t>
  </si>
  <si>
    <t>GIACINTO LORENZO</t>
  </si>
  <si>
    <t>SOAVE AMELIA</t>
  </si>
  <si>
    <t>MENENDEZ GASPAR</t>
  </si>
  <si>
    <t>SARMIENTO BENICIO</t>
  </si>
  <si>
    <t>LUCHINI ROMA</t>
  </si>
  <si>
    <t>CABRERA NICOLE</t>
  </si>
  <si>
    <t>MURILLO JOAQUIN</t>
  </si>
  <si>
    <t>MURILLO SIMON</t>
  </si>
  <si>
    <t>D</t>
  </si>
  <si>
    <t>E</t>
  </si>
  <si>
    <t>S</t>
  </si>
  <si>
    <t>C</t>
  </si>
  <si>
    <t>REG</t>
  </si>
  <si>
    <t>6.3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</si>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</sst>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4">
    <font>
      <sz val="10"/>
      <name val="Arial"/>
    </font>
    <font>
      <sz val="1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23"/>
      <name val="Arial"/>
      <family val="2"/>
    </font>
    <font>
      <b/>
      <sz val="12"/>
      <name val="Arial"/>
      <family val="2"/>
    </font>
    <font>
      <b/>
      <sz val="15"/>
      <color indexed="57"/>
      <name val="Arial"/>
      <family val="2"/>
    </font>
    <font>
      <sz val="12"/>
      <name val="Arial"/>
      <family val="2"/>
    </font>
    <font>
      <sz val="10"/>
      <name val="Arial"/>
      <family val="2"/>
      <charset val="1"/>
    </font>
    <font>
      <b/>
      <sz val="18"/>
      <name val="Arial"/>
      <family val="2"/>
    </font>
    <font>
      <b/>
      <sz val="13"/>
      <color indexed="9"/>
      <name val="Arial"/>
      <family val="2"/>
    </font>
    <font>
      <b/>
      <sz val="14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Wingdings 2"/>
      <family val="1"/>
      <charset val="2"/>
    </font>
    <font>
      <b/>
      <u/>
      <sz val="20"/>
      <name val="Arial"/>
      <family val="2"/>
    </font>
    <font>
      <b/>
      <sz val="8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u/>
      <sz val="15"/>
      <color indexed="10"/>
      <name val="Arial"/>
      <family val="2"/>
    </font>
    <font>
      <b/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rgb="FF008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rgb="FFFFFFFF"/>
      <name val="Montserratbold"/>
    </font>
    <font>
      <b/>
      <sz val="14"/>
      <name val="Montserratbold"/>
    </font>
    <font>
      <sz val="14"/>
      <name val="Montserratbold"/>
    </font>
    <font>
      <b/>
      <sz val="16"/>
      <name val="Montserratbold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Montserratregular"/>
    </font>
    <font>
      <b/>
      <sz val="15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15E4F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EE7FF"/>
        <bgColor indexed="64"/>
      </patternFill>
    </fill>
    <fill>
      <patternFill patternType="solid">
        <fgColor theme="2" tint="-0.24997711111789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243342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21" fillId="0" borderId="0"/>
  </cellStyleXfs>
  <cellXfs count="2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6" fillId="0" borderId="0" xfId="0" applyFont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6" fillId="0" borderId="8" xfId="0" quotePrefix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6" fillId="0" borderId="9" xfId="0" quotePrefix="1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1" fillId="0" borderId="0" xfId="0" applyFont="1"/>
    <xf numFmtId="0" fontId="16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3" fillId="0" borderId="0" xfId="0" applyFont="1" applyFill="1"/>
    <xf numFmtId="164" fontId="14" fillId="0" borderId="0" xfId="0" applyNumberFormat="1" applyFont="1" applyFill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16" fillId="0" borderId="4" xfId="0" applyFont="1" applyFill="1" applyBorder="1"/>
    <xf numFmtId="0" fontId="16" fillId="0" borderId="22" xfId="0" applyFont="1" applyFill="1" applyBorder="1" applyAlignment="1">
      <alignment horizontal="center"/>
    </xf>
    <xf numFmtId="0" fontId="14" fillId="0" borderId="2" xfId="0" quotePrefix="1" applyFont="1" applyFill="1" applyBorder="1" applyAlignment="1">
      <alignment horizontal="center"/>
    </xf>
    <xf numFmtId="164" fontId="16" fillId="0" borderId="0" xfId="0" applyNumberFormat="1" applyFont="1" applyFill="1"/>
    <xf numFmtId="0" fontId="14" fillId="0" borderId="0" xfId="0" applyFont="1" applyFill="1"/>
    <xf numFmtId="0" fontId="14" fillId="0" borderId="11" xfId="0" applyFont="1" applyFill="1" applyBorder="1" applyAlignment="1">
      <alignment horizontal="center"/>
    </xf>
    <xf numFmtId="164" fontId="16" fillId="0" borderId="2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3" xfId="0" applyFont="1" applyFill="1" applyBorder="1"/>
    <xf numFmtId="0" fontId="16" fillId="0" borderId="23" xfId="0" applyFont="1" applyFill="1" applyBorder="1" applyAlignment="1">
      <alignment horizontal="center"/>
    </xf>
    <xf numFmtId="164" fontId="16" fillId="0" borderId="23" xfId="0" applyNumberFormat="1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4" fillId="0" borderId="3" xfId="0" quotePrefix="1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0" fontId="16" fillId="10" borderId="4" xfId="0" applyFont="1" applyFill="1" applyBorder="1" applyAlignment="1">
      <alignment horizontal="center"/>
    </xf>
    <xf numFmtId="0" fontId="16" fillId="10" borderId="22" xfId="0" applyFont="1" applyFill="1" applyBorder="1" applyAlignment="1">
      <alignment horizontal="center"/>
    </xf>
    <xf numFmtId="0" fontId="14" fillId="10" borderId="2" xfId="0" quotePrefix="1" applyFont="1" applyFill="1" applyBorder="1" applyAlignment="1">
      <alignment horizontal="center"/>
    </xf>
    <xf numFmtId="0" fontId="16" fillId="10" borderId="13" xfId="0" applyFont="1" applyFill="1" applyBorder="1" applyAlignment="1">
      <alignment horizontal="center"/>
    </xf>
    <xf numFmtId="0" fontId="16" fillId="10" borderId="23" xfId="0" applyFont="1" applyFill="1" applyBorder="1" applyAlignment="1">
      <alignment horizontal="center"/>
    </xf>
    <xf numFmtId="0" fontId="14" fillId="10" borderId="3" xfId="0" quotePrefix="1" applyFont="1" applyFill="1" applyBorder="1" applyAlignment="1">
      <alignment horizontal="center"/>
    </xf>
    <xf numFmtId="0" fontId="14" fillId="10" borderId="4" xfId="0" quotePrefix="1" applyFont="1" applyFill="1" applyBorder="1" applyAlignment="1">
      <alignment horizontal="center"/>
    </xf>
    <xf numFmtId="0" fontId="14" fillId="10" borderId="13" xfId="0" quotePrefix="1" applyFont="1" applyFill="1" applyBorder="1" applyAlignment="1">
      <alignment horizontal="center"/>
    </xf>
    <xf numFmtId="0" fontId="16" fillId="1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12" xfId="0" applyFont="1" applyBorder="1" applyAlignment="1">
      <alignment horizontal="center"/>
    </xf>
    <xf numFmtId="0" fontId="1" fillId="0" borderId="18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15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12" borderId="7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13" borderId="16" xfId="0" applyFont="1" applyFill="1" applyBorder="1" applyAlignment="1">
      <alignment horizontal="center"/>
    </xf>
    <xf numFmtId="0" fontId="4" fillId="13" borderId="3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25" fillId="7" borderId="11" xfId="0" applyFont="1" applyFill="1" applyBorder="1" applyAlignment="1">
      <alignment horizontal="left"/>
    </xf>
    <xf numFmtId="0" fontId="2" fillId="13" borderId="11" xfId="0" applyFont="1" applyFill="1" applyBorder="1" applyAlignment="1">
      <alignment horizontal="center"/>
    </xf>
    <xf numFmtId="0" fontId="15" fillId="0" borderId="25" xfId="0" quotePrefix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26" fillId="0" borderId="18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8" xfId="0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7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5" fillId="0" borderId="26" xfId="0" applyFont="1" applyBorder="1"/>
    <xf numFmtId="0" fontId="6" fillId="0" borderId="22" xfId="0" applyFont="1" applyBorder="1" applyAlignment="1">
      <alignment horizontal="left"/>
    </xf>
    <xf numFmtId="164" fontId="6" fillId="0" borderId="22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4" xfId="0" applyFont="1" applyBorder="1"/>
    <xf numFmtId="0" fontId="6" fillId="0" borderId="5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8" fillId="0" borderId="22" xfId="0" applyFont="1" applyFill="1" applyBorder="1" applyAlignment="1">
      <alignment horizontal="left"/>
    </xf>
    <xf numFmtId="164" fontId="9" fillId="0" borderId="22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6" fillId="14" borderId="1" xfId="0" applyFont="1" applyFill="1" applyBorder="1" applyAlignment="1">
      <alignment horizontal="center" vertical="center" wrapText="1"/>
    </xf>
    <xf numFmtId="0" fontId="36" fillId="14" borderId="10" xfId="0" applyFont="1" applyFill="1" applyBorder="1" applyAlignment="1">
      <alignment horizontal="center" vertical="center" wrapText="1"/>
    </xf>
    <xf numFmtId="0" fontId="36" fillId="14" borderId="16" xfId="0" applyFont="1" applyFill="1" applyBorder="1" applyAlignment="1">
      <alignment horizontal="center" vertical="center" wrapText="1"/>
    </xf>
    <xf numFmtId="0" fontId="37" fillId="15" borderId="31" xfId="0" applyFont="1" applyFill="1" applyBorder="1" applyAlignment="1">
      <alignment horizontal="center" vertical="center" wrapText="1"/>
    </xf>
    <xf numFmtId="0" fontId="38" fillId="16" borderId="32" xfId="0" applyFont="1" applyFill="1" applyBorder="1" applyAlignment="1">
      <alignment horizontal="center" vertical="center" wrapText="1"/>
    </xf>
    <xf numFmtId="0" fontId="37" fillId="15" borderId="33" xfId="0" applyFont="1" applyFill="1" applyBorder="1" applyAlignment="1">
      <alignment horizontal="center" vertical="center" wrapText="1"/>
    </xf>
    <xf numFmtId="0" fontId="39" fillId="15" borderId="1" xfId="0" applyFont="1" applyFill="1" applyBorder="1" applyAlignment="1">
      <alignment horizontal="center" vertical="center" wrapText="1"/>
    </xf>
    <xf numFmtId="0" fontId="40" fillId="0" borderId="0" xfId="0" applyFont="1"/>
    <xf numFmtId="0" fontId="41" fillId="0" borderId="7" xfId="0" applyFont="1" applyBorder="1"/>
    <xf numFmtId="0" fontId="42" fillId="17" borderId="1" xfId="0" applyFont="1" applyFill="1" applyBorder="1" applyAlignment="1">
      <alignment horizontal="center" vertical="center" wrapText="1"/>
    </xf>
    <xf numFmtId="0" fontId="41" fillId="0" borderId="34" xfId="0" applyFont="1" applyBorder="1"/>
    <xf numFmtId="0" fontId="42" fillId="17" borderId="35" xfId="0" applyFont="1" applyFill="1" applyBorder="1" applyAlignment="1">
      <alignment horizontal="center" vertical="center" wrapText="1"/>
    </xf>
    <xf numFmtId="0" fontId="37" fillId="16" borderId="32" xfId="0" applyFont="1" applyFill="1" applyBorder="1" applyAlignment="1">
      <alignment horizontal="center" vertical="center" wrapText="1"/>
    </xf>
    <xf numFmtId="0" fontId="41" fillId="0" borderId="0" xfId="0" applyFont="1"/>
    <xf numFmtId="0" fontId="27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7" fillId="0" borderId="22" xfId="0" quotePrefix="1" applyFont="1" applyFill="1" applyBorder="1" applyAlignment="1">
      <alignment horizontal="center"/>
    </xf>
    <xf numFmtId="0" fontId="3" fillId="0" borderId="6" xfId="0" quotePrefix="1" applyFont="1" applyFill="1" applyBorder="1" applyAlignment="1">
      <alignment horizontal="center"/>
    </xf>
    <xf numFmtId="0" fontId="5" fillId="0" borderId="4" xfId="0" applyFont="1" applyFill="1" applyBorder="1"/>
    <xf numFmtId="0" fontId="5" fillId="0" borderId="13" xfId="0" applyFont="1" applyFill="1" applyBorder="1"/>
    <xf numFmtId="0" fontId="28" fillId="0" borderId="23" xfId="0" applyFont="1" applyFill="1" applyBorder="1" applyAlignment="1">
      <alignment horizontal="left"/>
    </xf>
    <xf numFmtId="164" fontId="9" fillId="0" borderId="23" xfId="0" applyNumberFormat="1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6" fillId="0" borderId="36" xfId="0" quotePrefix="1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43" fillId="4" borderId="13" xfId="0" applyFont="1" applyFill="1" applyBorder="1"/>
    <xf numFmtId="0" fontId="7" fillId="0" borderId="23" xfId="0" quotePrefix="1" applyFont="1" applyFill="1" applyBorder="1" applyAlignment="1">
      <alignment horizontal="center"/>
    </xf>
    <xf numFmtId="0" fontId="4" fillId="0" borderId="37" xfId="0" quotePrefix="1" applyFont="1" applyFill="1" applyBorder="1" applyAlignment="1">
      <alignment horizontal="center"/>
    </xf>
    <xf numFmtId="0" fontId="5" fillId="13" borderId="4" xfId="0" applyFont="1" applyFill="1" applyBorder="1"/>
    <xf numFmtId="0" fontId="5" fillId="18" borderId="4" xfId="0" applyFont="1" applyFill="1" applyBorder="1"/>
    <xf numFmtId="0" fontId="6" fillId="0" borderId="38" xfId="0" quotePrefix="1" applyFont="1" applyFill="1" applyBorder="1" applyAlignment="1">
      <alignment horizontal="center"/>
    </xf>
    <xf numFmtId="0" fontId="6" fillId="0" borderId="39" xfId="0" quotePrefix="1" applyFont="1" applyFill="1" applyBorder="1" applyAlignment="1">
      <alignment horizontal="center"/>
    </xf>
    <xf numFmtId="0" fontId="6" fillId="0" borderId="40" xfId="0" quotePrefix="1" applyFont="1" applyFill="1" applyBorder="1" applyAlignment="1">
      <alignment horizontal="center"/>
    </xf>
    <xf numFmtId="0" fontId="15" fillId="0" borderId="35" xfId="0" quotePrefix="1" applyFont="1" applyFill="1" applyBorder="1" applyAlignment="1">
      <alignment horizontal="center"/>
    </xf>
    <xf numFmtId="0" fontId="3" fillId="0" borderId="37" xfId="0" quotePrefix="1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43" fillId="4" borderId="4" xfId="0" applyFont="1" applyFill="1" applyBorder="1"/>
    <xf numFmtId="0" fontId="5" fillId="0" borderId="41" xfId="0" applyFont="1" applyBorder="1"/>
    <xf numFmtId="0" fontId="6" fillId="0" borderId="42" xfId="0" applyFont="1" applyBorder="1" applyAlignment="1">
      <alignment horizontal="left"/>
    </xf>
    <xf numFmtId="164" fontId="6" fillId="0" borderId="42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6" fillId="12" borderId="44" xfId="0" applyFont="1" applyFill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5" fillId="0" borderId="45" xfId="0" applyFont="1" applyBorder="1"/>
    <xf numFmtId="0" fontId="6" fillId="0" borderId="23" xfId="0" applyFont="1" applyBorder="1" applyAlignment="1">
      <alignment horizontal="left"/>
    </xf>
    <xf numFmtId="164" fontId="6" fillId="0" borderId="23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6" fillId="12" borderId="34" xfId="0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13" borderId="47" xfId="0" applyFont="1" applyFill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2" fillId="0" borderId="11" xfId="0" applyFont="1" applyFill="1" applyBorder="1" applyAlignment="1">
      <alignment horizontal="center"/>
    </xf>
    <xf numFmtId="0" fontId="43" fillId="4" borderId="26" xfId="0" applyFont="1" applyFill="1" applyBorder="1"/>
    <xf numFmtId="0" fontId="43" fillId="4" borderId="45" xfId="0" applyFont="1" applyFill="1" applyBorder="1"/>
    <xf numFmtId="0" fontId="6" fillId="12" borderId="7" xfId="0" quotePrefix="1" applyFont="1" applyFill="1" applyBorder="1" applyAlignment="1">
      <alignment horizontal="center"/>
    </xf>
    <xf numFmtId="0" fontId="4" fillId="0" borderId="25" xfId="0" quotePrefix="1" applyFont="1" applyBorder="1" applyAlignment="1">
      <alignment horizontal="center"/>
    </xf>
    <xf numFmtId="0" fontId="6" fillId="12" borderId="34" xfId="0" quotePrefix="1" applyFont="1" applyFill="1" applyBorder="1" applyAlignment="1">
      <alignment horizontal="center"/>
    </xf>
    <xf numFmtId="0" fontId="4" fillId="0" borderId="35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21" xfId="0" quotePrefix="1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13" borderId="30" xfId="0" quotePrefix="1" applyFont="1" applyFill="1" applyBorder="1" applyAlignment="1">
      <alignment horizontal="center"/>
    </xf>
    <xf numFmtId="0" fontId="4" fillId="0" borderId="14" xfId="0" quotePrefix="1" applyFont="1" applyBorder="1" applyAlignment="1">
      <alignment horizontal="center"/>
    </xf>
    <xf numFmtId="0" fontId="4" fillId="0" borderId="34" xfId="0" quotePrefix="1" applyFont="1" applyBorder="1" applyAlignment="1">
      <alignment horizontal="center"/>
    </xf>
    <xf numFmtId="0" fontId="4" fillId="13" borderId="47" xfId="0" quotePrefix="1" applyFont="1" applyFill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34" xfId="0" quotePrefix="1" applyFont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15" fillId="4" borderId="25" xfId="0" quotePrefix="1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2" fillId="7" borderId="48" xfId="0" applyFont="1" applyFill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4" borderId="51" xfId="0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5" fillId="0" borderId="13" xfId="0" applyFont="1" applyBorder="1"/>
    <xf numFmtId="0" fontId="4" fillId="0" borderId="3" xfId="0" applyFont="1" applyBorder="1" applyAlignment="1">
      <alignment horizontal="center"/>
    </xf>
    <xf numFmtId="0" fontId="14" fillId="6" borderId="10" xfId="0" applyFont="1" applyFill="1" applyBorder="1" applyAlignment="1">
      <alignment horizontal="center"/>
    </xf>
    <xf numFmtId="0" fontId="14" fillId="6" borderId="17" xfId="0" applyFont="1" applyFill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0" fontId="14" fillId="7" borderId="10" xfId="0" applyFont="1" applyFill="1" applyBorder="1" applyAlignment="1">
      <alignment horizontal="center"/>
    </xf>
    <xf numFmtId="0" fontId="14" fillId="7" borderId="17" xfId="0" applyFont="1" applyFill="1" applyBorder="1" applyAlignment="1">
      <alignment horizontal="center"/>
    </xf>
    <xf numFmtId="0" fontId="14" fillId="7" borderId="11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0" fillId="6" borderId="10" xfId="0" applyFont="1" applyFill="1" applyBorder="1" applyAlignment="1">
      <alignment horizontal="center"/>
    </xf>
    <xf numFmtId="0" fontId="30" fillId="6" borderId="17" xfId="0" applyFont="1" applyFill="1" applyBorder="1" applyAlignment="1">
      <alignment horizontal="center"/>
    </xf>
    <xf numFmtId="0" fontId="30" fillId="6" borderId="11" xfId="0" applyFont="1" applyFill="1" applyBorder="1" applyAlignment="1">
      <alignment horizontal="center"/>
    </xf>
    <xf numFmtId="0" fontId="30" fillId="7" borderId="10" xfId="0" applyFont="1" applyFill="1" applyBorder="1" applyAlignment="1">
      <alignment horizontal="center"/>
    </xf>
    <xf numFmtId="0" fontId="30" fillId="7" borderId="17" xfId="0" applyFont="1" applyFill="1" applyBorder="1" applyAlignment="1">
      <alignment horizontal="center"/>
    </xf>
    <xf numFmtId="0" fontId="30" fillId="7" borderId="11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30" fillId="2" borderId="11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0" fontId="29" fillId="2" borderId="17" xfId="0" applyFont="1" applyFill="1" applyBorder="1" applyAlignment="1">
      <alignment horizontal="center"/>
    </xf>
    <xf numFmtId="0" fontId="29" fillId="2" borderId="11" xfId="0" applyFont="1" applyFill="1" applyBorder="1" applyAlignment="1">
      <alignment horizontal="center"/>
    </xf>
    <xf numFmtId="0" fontId="34" fillId="0" borderId="28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4" fillId="0" borderId="24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9" borderId="10" xfId="0" applyFont="1" applyFill="1" applyBorder="1" applyAlignment="1">
      <alignment horizontal="center"/>
    </xf>
    <xf numFmtId="0" fontId="14" fillId="9" borderId="17" xfId="0" applyFont="1" applyFill="1" applyBorder="1" applyAlignment="1">
      <alignment horizontal="center"/>
    </xf>
    <xf numFmtId="0" fontId="14" fillId="9" borderId="1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/>
    </xf>
    <xf numFmtId="0" fontId="2" fillId="11" borderId="17" xfId="0" applyFont="1" applyFill="1" applyBorder="1" applyAlignment="1">
      <alignment horizontal="center"/>
    </xf>
    <xf numFmtId="0" fontId="2" fillId="11" borderId="11" xfId="0" applyFont="1" applyFill="1" applyBorder="1" applyAlignment="1">
      <alignment horizontal="center"/>
    </xf>
  </cellXfs>
  <cellStyles count="3">
    <cellStyle name="Excel Built-in Normal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40</xdr:row>
      <xdr:rowOff>57138</xdr:rowOff>
    </xdr:from>
    <xdr:to>
      <xdr:col>1</xdr:col>
      <xdr:colOff>568850</xdr:colOff>
      <xdr:row>40</xdr:row>
      <xdr:rowOff>390512</xdr:rowOff>
    </xdr:to>
    <xdr:pic>
      <xdr:nvPicPr>
        <xdr:cNvPr id="2" name="17 Imagen">
          <a:extLst>
            <a:ext uri="{FF2B5EF4-FFF2-40B4-BE49-F238E27FC236}">
              <a16:creationId xmlns:a16="http://schemas.microsoft.com/office/drawing/2014/main" id="{074D57A1-D912-44B3-8746-7B55B25AE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0934688"/>
          <a:ext cx="397400" cy="333374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35</xdr:row>
      <xdr:rowOff>28575</xdr:rowOff>
    </xdr:from>
    <xdr:to>
      <xdr:col>1</xdr:col>
      <xdr:colOff>504825</xdr:colOff>
      <xdr:row>35</xdr:row>
      <xdr:rowOff>381000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26F253A7-5ECA-4705-B6BB-758AB53E2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15478125"/>
          <a:ext cx="352425" cy="352425"/>
        </a:xfrm>
        <a:prstGeom prst="rect">
          <a:avLst/>
        </a:prstGeom>
      </xdr:spPr>
    </xdr:pic>
    <xdr:clientData/>
  </xdr:twoCellAnchor>
  <xdr:oneCellAnchor>
    <xdr:from>
      <xdr:col>1</xdr:col>
      <xdr:colOff>161926</xdr:colOff>
      <xdr:row>15</xdr:row>
      <xdr:rowOff>28576</xdr:rowOff>
    </xdr:from>
    <xdr:ext cx="333374" cy="385232"/>
    <xdr:pic>
      <xdr:nvPicPr>
        <xdr:cNvPr id="4" name="20 Imagen">
          <a:extLst>
            <a:ext uri="{FF2B5EF4-FFF2-40B4-BE49-F238E27FC236}">
              <a16:creationId xmlns:a16="http://schemas.microsoft.com/office/drawing/2014/main" id="{6C289863-36F8-4B10-A73C-169E5FFDD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2381251"/>
          <a:ext cx="333374" cy="385232"/>
        </a:xfrm>
        <a:prstGeom prst="rect">
          <a:avLst/>
        </a:prstGeom>
      </xdr:spPr>
    </xdr:pic>
    <xdr:clientData/>
  </xdr:oneCellAnchor>
  <xdr:twoCellAnchor editAs="oneCell">
    <xdr:from>
      <xdr:col>1</xdr:col>
      <xdr:colOff>152400</xdr:colOff>
      <xdr:row>30</xdr:row>
      <xdr:rowOff>57151</xdr:rowOff>
    </xdr:from>
    <xdr:to>
      <xdr:col>1</xdr:col>
      <xdr:colOff>572233</xdr:colOff>
      <xdr:row>30</xdr:row>
      <xdr:rowOff>400051</xdr:rowOff>
    </xdr:to>
    <xdr:pic>
      <xdr:nvPicPr>
        <xdr:cNvPr id="5" name="14 Imagen">
          <a:extLst>
            <a:ext uri="{FF2B5EF4-FFF2-40B4-BE49-F238E27FC236}">
              <a16:creationId xmlns:a16="http://schemas.microsoft.com/office/drawing/2014/main" id="{21AA3BBA-96D1-4AF0-8D96-A84D2EDB4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3619501"/>
          <a:ext cx="419833" cy="34290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10</xdr:row>
      <xdr:rowOff>19051</xdr:rowOff>
    </xdr:from>
    <xdr:to>
      <xdr:col>1</xdr:col>
      <xdr:colOff>582733</xdr:colOff>
      <xdr:row>10</xdr:row>
      <xdr:rowOff>400050</xdr:rowOff>
    </xdr:to>
    <xdr:pic>
      <xdr:nvPicPr>
        <xdr:cNvPr id="6" name="15 Imagen">
          <a:extLst>
            <a:ext uri="{FF2B5EF4-FFF2-40B4-BE49-F238E27FC236}">
              <a16:creationId xmlns:a16="http://schemas.microsoft.com/office/drawing/2014/main" id="{BC182016-C939-4687-8090-363016727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1162051"/>
          <a:ext cx="449383" cy="380999"/>
        </a:xfrm>
        <a:prstGeom prst="rect">
          <a:avLst/>
        </a:prstGeom>
      </xdr:spPr>
    </xdr:pic>
    <xdr:clientData/>
  </xdr:twoCellAnchor>
  <xdr:twoCellAnchor editAs="oneCell">
    <xdr:from>
      <xdr:col>1</xdr:col>
      <xdr:colOff>67236</xdr:colOff>
      <xdr:row>54</xdr:row>
      <xdr:rowOff>44824</xdr:rowOff>
    </xdr:from>
    <xdr:to>
      <xdr:col>1</xdr:col>
      <xdr:colOff>571501</xdr:colOff>
      <xdr:row>54</xdr:row>
      <xdr:rowOff>392207</xdr:rowOff>
    </xdr:to>
    <xdr:pic>
      <xdr:nvPicPr>
        <xdr:cNvPr id="7" name="8 Imagen" descr="NEA.jpg">
          <a:extLst>
            <a:ext uri="{FF2B5EF4-FFF2-40B4-BE49-F238E27FC236}">
              <a16:creationId xmlns:a16="http://schemas.microsoft.com/office/drawing/2014/main" id="{E6C62374-B8A0-429E-A04D-11056E670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91111" y="16704049"/>
          <a:ext cx="504265" cy="347383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304800</xdr:colOff>
      <xdr:row>35</xdr:row>
      <xdr:rowOff>304800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8042A97-D1C0-48B9-8307-EDA7F5555900}"/>
            </a:ext>
          </a:extLst>
        </xdr:cNvPr>
        <xdr:cNvSpPr>
          <a:spLocks noChangeAspect="1" noChangeArrowheads="1"/>
        </xdr:cNvSpPr>
      </xdr:nvSpPr>
      <xdr:spPr bwMode="auto">
        <a:xfrm>
          <a:off x="6610350" y="961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304800</xdr:colOff>
      <xdr:row>35</xdr:row>
      <xdr:rowOff>304800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F5A1889-4957-44FF-8571-D2EA809EDFC4}"/>
            </a:ext>
          </a:extLst>
        </xdr:cNvPr>
        <xdr:cNvSpPr>
          <a:spLocks noChangeAspect="1" noChangeArrowheads="1"/>
        </xdr:cNvSpPr>
      </xdr:nvSpPr>
      <xdr:spPr bwMode="auto">
        <a:xfrm>
          <a:off x="6610350" y="961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304800</xdr:colOff>
      <xdr:row>54</xdr:row>
      <xdr:rowOff>46025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E21381CE-8323-41D5-BCD2-18D9552A0EA4}"/>
            </a:ext>
          </a:extLst>
        </xdr:cNvPr>
        <xdr:cNvSpPr>
          <a:spLocks noChangeAspect="1" noChangeArrowheads="1"/>
        </xdr:cNvSpPr>
      </xdr:nvSpPr>
      <xdr:spPr bwMode="auto">
        <a:xfrm>
          <a:off x="6610350" y="13963650"/>
          <a:ext cx="304800" cy="29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2</xdr:col>
      <xdr:colOff>1</xdr:colOff>
      <xdr:row>21</xdr:row>
      <xdr:rowOff>-1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682632F-A324-4876-96A7-DDE2F0540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4772025"/>
          <a:ext cx="762001" cy="438150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62</xdr:row>
      <xdr:rowOff>0</xdr:rowOff>
    </xdr:from>
    <xdr:ext cx="304800" cy="304800"/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11B0E6F2-F4B1-46EC-95E3-817F3739DFF3}"/>
            </a:ext>
          </a:extLst>
        </xdr:cNvPr>
        <xdr:cNvSpPr>
          <a:spLocks noChangeAspect="1" noChangeArrowheads="1"/>
        </xdr:cNvSpPr>
      </xdr:nvSpPr>
      <xdr:spPr bwMode="auto">
        <a:xfrm>
          <a:off x="6610350" y="176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62</xdr:row>
      <xdr:rowOff>0</xdr:rowOff>
    </xdr:from>
    <xdr:ext cx="304800" cy="30480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FAD29131-A4D3-4564-891C-9FC4B9C950B4}"/>
            </a:ext>
          </a:extLst>
        </xdr:cNvPr>
        <xdr:cNvSpPr>
          <a:spLocks noChangeAspect="1" noChangeArrowheads="1"/>
        </xdr:cNvSpPr>
      </xdr:nvSpPr>
      <xdr:spPr bwMode="auto">
        <a:xfrm>
          <a:off x="6610350" y="176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123264</xdr:colOff>
      <xdr:row>59</xdr:row>
      <xdr:rowOff>22412</xdr:rowOff>
    </xdr:from>
    <xdr:to>
      <xdr:col>1</xdr:col>
      <xdr:colOff>608172</xdr:colOff>
      <xdr:row>59</xdr:row>
      <xdr:rowOff>430176</xdr:rowOff>
    </xdr:to>
    <xdr:pic>
      <xdr:nvPicPr>
        <xdr:cNvPr id="14" name="21 Imagen">
          <a:extLst>
            <a:ext uri="{FF2B5EF4-FFF2-40B4-BE49-F238E27FC236}">
              <a16:creationId xmlns:a16="http://schemas.microsoft.com/office/drawing/2014/main" id="{DD623B7C-97B6-4097-8E27-92F071C13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139" y="8423462"/>
          <a:ext cx="484908" cy="4077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0</xdr:colOff>
      <xdr:row>6</xdr:row>
      <xdr:rowOff>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E413D1B6-CDD0-4477-A103-D0326E2FD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7191375"/>
          <a:ext cx="762000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15</xdr:row>
      <xdr:rowOff>28575</xdr:rowOff>
    </xdr:from>
    <xdr:to>
      <xdr:col>1</xdr:col>
      <xdr:colOff>504825</xdr:colOff>
      <xdr:row>15</xdr:row>
      <xdr:rowOff>400050</xdr:rowOff>
    </xdr:to>
    <xdr:pic>
      <xdr:nvPicPr>
        <xdr:cNvPr id="32" name="4 Imagen">
          <a:extLst>
            <a:ext uri="{FF2B5EF4-FFF2-40B4-BE49-F238E27FC236}">
              <a16:creationId xmlns:a16="http://schemas.microsoft.com/office/drawing/2014/main" id="{51F93CDF-A1E6-4029-9C24-5B4E4BC80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15821025"/>
          <a:ext cx="352425" cy="371475"/>
        </a:xfrm>
        <a:prstGeom prst="rect">
          <a:avLst/>
        </a:prstGeom>
      </xdr:spPr>
    </xdr:pic>
    <xdr:clientData/>
  </xdr:twoCellAnchor>
  <xdr:oneCellAnchor>
    <xdr:from>
      <xdr:col>1</xdr:col>
      <xdr:colOff>161926</xdr:colOff>
      <xdr:row>25</xdr:row>
      <xdr:rowOff>28576</xdr:rowOff>
    </xdr:from>
    <xdr:ext cx="333374" cy="385232"/>
    <xdr:pic>
      <xdr:nvPicPr>
        <xdr:cNvPr id="33" name="20 Imagen">
          <a:extLst>
            <a:ext uri="{FF2B5EF4-FFF2-40B4-BE49-F238E27FC236}">
              <a16:creationId xmlns:a16="http://schemas.microsoft.com/office/drawing/2014/main" id="{2678A936-0FA3-4060-AF5D-AEDE1547C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2324101"/>
          <a:ext cx="333374" cy="385232"/>
        </a:xfrm>
        <a:prstGeom prst="rect">
          <a:avLst/>
        </a:prstGeom>
      </xdr:spPr>
    </xdr:pic>
    <xdr:clientData/>
  </xdr:oneCellAnchor>
  <xdr:twoCellAnchor editAs="oneCell">
    <xdr:from>
      <xdr:col>1</xdr:col>
      <xdr:colOff>152400</xdr:colOff>
      <xdr:row>20</xdr:row>
      <xdr:rowOff>47626</xdr:rowOff>
    </xdr:from>
    <xdr:to>
      <xdr:col>1</xdr:col>
      <xdr:colOff>572233</xdr:colOff>
      <xdr:row>20</xdr:row>
      <xdr:rowOff>419100</xdr:rowOff>
    </xdr:to>
    <xdr:pic>
      <xdr:nvPicPr>
        <xdr:cNvPr id="34" name="14 Imagen">
          <a:extLst>
            <a:ext uri="{FF2B5EF4-FFF2-40B4-BE49-F238E27FC236}">
              <a16:creationId xmlns:a16="http://schemas.microsoft.com/office/drawing/2014/main" id="{D42087A6-ECB9-43A0-9B9A-6F13C2134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3524251"/>
          <a:ext cx="419833" cy="371474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5</xdr:row>
      <xdr:rowOff>28577</xdr:rowOff>
    </xdr:from>
    <xdr:to>
      <xdr:col>1</xdr:col>
      <xdr:colOff>582733</xdr:colOff>
      <xdr:row>5</xdr:row>
      <xdr:rowOff>400051</xdr:rowOff>
    </xdr:to>
    <xdr:pic>
      <xdr:nvPicPr>
        <xdr:cNvPr id="35" name="15 Imagen">
          <a:extLst>
            <a:ext uri="{FF2B5EF4-FFF2-40B4-BE49-F238E27FC236}">
              <a16:creationId xmlns:a16="http://schemas.microsoft.com/office/drawing/2014/main" id="{545B7385-F14E-44CE-B76B-E7B2B00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1143002"/>
          <a:ext cx="449383" cy="37147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36</xdr:row>
      <xdr:rowOff>152400</xdr:rowOff>
    </xdr:to>
    <xdr:sp macro="" textlink="">
      <xdr:nvSpPr>
        <xdr:cNvPr id="37" name="AutoShape 1">
          <a:extLst>
            <a:ext uri="{FF2B5EF4-FFF2-40B4-BE49-F238E27FC236}">
              <a16:creationId xmlns:a16="http://schemas.microsoft.com/office/drawing/2014/main" id="{63067162-162E-4442-B497-FF6C4D7D2AC1}"/>
            </a:ext>
          </a:extLst>
        </xdr:cNvPr>
        <xdr:cNvSpPr>
          <a:spLocks noChangeAspect="1" noChangeArrowheads="1"/>
        </xdr:cNvSpPr>
      </xdr:nvSpPr>
      <xdr:spPr bwMode="auto">
        <a:xfrm>
          <a:off x="6610350" y="938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36</xdr:row>
      <xdr:rowOff>152400</xdr:rowOff>
    </xdr:to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7353ED28-35BC-4B81-8E98-4FB3D7735A45}"/>
            </a:ext>
          </a:extLst>
        </xdr:cNvPr>
        <xdr:cNvSpPr>
          <a:spLocks noChangeAspect="1" noChangeArrowheads="1"/>
        </xdr:cNvSpPr>
      </xdr:nvSpPr>
      <xdr:spPr bwMode="auto">
        <a:xfrm>
          <a:off x="6610350" y="938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141276</xdr:rowOff>
    </xdr:to>
    <xdr:sp macro="" textlink="">
      <xdr:nvSpPr>
        <xdr:cNvPr id="39" name="AutoShape 3">
          <a:extLst>
            <a:ext uri="{FF2B5EF4-FFF2-40B4-BE49-F238E27FC236}">
              <a16:creationId xmlns:a16="http://schemas.microsoft.com/office/drawing/2014/main" id="{934E90F8-59F0-4BD4-8BFC-D5895AA35044}"/>
            </a:ext>
          </a:extLst>
        </xdr:cNvPr>
        <xdr:cNvSpPr>
          <a:spLocks noChangeAspect="1" noChangeArrowheads="1"/>
        </xdr:cNvSpPr>
      </xdr:nvSpPr>
      <xdr:spPr bwMode="auto">
        <a:xfrm>
          <a:off x="6610350" y="13230225"/>
          <a:ext cx="304800" cy="29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33</xdr:row>
      <xdr:rowOff>0</xdr:rowOff>
    </xdr:from>
    <xdr:ext cx="304800" cy="304800"/>
    <xdr:sp macro="" textlink="">
      <xdr:nvSpPr>
        <xdr:cNvPr id="41" name="AutoShape 1">
          <a:extLst>
            <a:ext uri="{FF2B5EF4-FFF2-40B4-BE49-F238E27FC236}">
              <a16:creationId xmlns:a16="http://schemas.microsoft.com/office/drawing/2014/main" id="{6587396F-3B7C-4025-8F6F-1A0B8EAEEAB0}"/>
            </a:ext>
          </a:extLst>
        </xdr:cNvPr>
        <xdr:cNvSpPr>
          <a:spLocks noChangeAspect="1" noChangeArrowheads="1"/>
        </xdr:cNvSpPr>
      </xdr:nvSpPr>
      <xdr:spPr bwMode="auto">
        <a:xfrm>
          <a:off x="6610350" y="1798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33</xdr:row>
      <xdr:rowOff>0</xdr:rowOff>
    </xdr:from>
    <xdr:ext cx="304800" cy="30480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2B59646D-7BBE-481E-84D5-427F413E2504}"/>
            </a:ext>
          </a:extLst>
        </xdr:cNvPr>
        <xdr:cNvSpPr>
          <a:spLocks noChangeAspect="1" noChangeArrowheads="1"/>
        </xdr:cNvSpPr>
      </xdr:nvSpPr>
      <xdr:spPr bwMode="auto">
        <a:xfrm>
          <a:off x="6610350" y="1798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1047750</xdr:colOff>
      <xdr:row>6</xdr:row>
      <xdr:rowOff>0</xdr:rowOff>
    </xdr:from>
    <xdr:ext cx="0" cy="676276"/>
    <xdr:pic>
      <xdr:nvPicPr>
        <xdr:cNvPr id="14" name="13 Imagen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6" name="15 Imagen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7" name="16 Imagen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8" name="17 Imagen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0" name="19 Imagen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1" name="20 Imagen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2" name="21 Imagen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3" name="22 Imagen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4" name="23 Imagen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5" name="24 Imagen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6" name="25 Imagen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7" name="26 Imagen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8" name="27 Imagen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9" name="28 Imagen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30" name="29 Imagen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31" name="30 Imagen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zoomScale="85" zoomScaleNormal="85" workbookViewId="0">
      <selection sqref="A1:R1"/>
    </sheetView>
  </sheetViews>
  <sheetFormatPr baseColWidth="10" defaultRowHeight="18.75"/>
  <cols>
    <col min="1" max="1" width="49.7109375" style="1" bestFit="1" customWidth="1"/>
    <col min="2" max="2" width="43.5703125" style="106" bestFit="1" customWidth="1"/>
    <col min="3" max="3" width="11.5703125" style="7" customWidth="1"/>
    <col min="4" max="6" width="4.5703125" style="2" bestFit="1" customWidth="1"/>
    <col min="7" max="7" width="6" style="2" bestFit="1" customWidth="1"/>
    <col min="8" max="8" width="4.5703125" style="2" bestFit="1" customWidth="1"/>
    <col min="9" max="10" width="4.5703125" style="1" bestFit="1" customWidth="1"/>
    <col min="11" max="11" width="6" style="1" bestFit="1" customWidth="1"/>
    <col min="12" max="14" width="4.5703125" style="1" bestFit="1" customWidth="1"/>
    <col min="15" max="15" width="6" style="1" bestFit="1" customWidth="1"/>
    <col min="16" max="16" width="4.5703125" style="1" bestFit="1" customWidth="1"/>
    <col min="17" max="17" width="6.85546875" style="1" customWidth="1"/>
    <col min="18" max="18" width="7.140625" style="1" customWidth="1"/>
    <col min="19" max="19" width="8.28515625" style="1" bestFit="1" customWidth="1"/>
    <col min="20" max="20" width="10" style="1" bestFit="1" customWidth="1"/>
    <col min="21" max="21" width="11.42578125" style="1" customWidth="1"/>
    <col min="22" max="16384" width="11.42578125" style="1"/>
  </cols>
  <sheetData>
    <row r="1" spans="1:20" ht="23.25">
      <c r="A1" s="230" t="s">
        <v>20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1:20" ht="29.25">
      <c r="A2" s="231" t="s">
        <v>65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</row>
    <row r="3" spans="1:20">
      <c r="A3" s="232" t="s">
        <v>8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</row>
    <row r="4" spans="1:20" ht="26.25">
      <c r="A4" s="233" t="s">
        <v>11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</row>
    <row r="5" spans="1:20" ht="19.5">
      <c r="A5" s="234" t="s">
        <v>31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</row>
    <row r="6" spans="1:20">
      <c r="A6" s="235" t="s">
        <v>67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</row>
    <row r="7" spans="1:20" ht="6" customHeight="1" thickBot="1">
      <c r="A7" s="6"/>
      <c r="B7" s="10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0" ht="19.5" thickBot="1">
      <c r="A8" s="224" t="s">
        <v>68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6"/>
    </row>
    <row r="9" spans="1:20" ht="20.25" thickBot="1">
      <c r="C9" s="1"/>
      <c r="D9" s="1"/>
      <c r="E9" s="215" t="s">
        <v>35</v>
      </c>
      <c r="F9" s="216"/>
      <c r="G9" s="216"/>
      <c r="H9" s="217"/>
      <c r="I9" s="218" t="s">
        <v>36</v>
      </c>
      <c r="J9" s="219"/>
      <c r="K9" s="219"/>
      <c r="L9" s="220"/>
      <c r="M9" s="221" t="s">
        <v>37</v>
      </c>
      <c r="N9" s="222"/>
      <c r="O9" s="222"/>
      <c r="P9" s="223"/>
    </row>
    <row r="10" spans="1:20" s="3" customFormat="1" ht="18" customHeight="1" thickBot="1">
      <c r="A10" s="12" t="s">
        <v>0</v>
      </c>
      <c r="B10" s="140" t="s">
        <v>10</v>
      </c>
      <c r="C10" s="141" t="s">
        <v>24</v>
      </c>
      <c r="D10" s="143" t="s">
        <v>1</v>
      </c>
      <c r="E10" s="25" t="s">
        <v>2</v>
      </c>
      <c r="F10" s="25" t="s">
        <v>3</v>
      </c>
      <c r="G10" s="25" t="s">
        <v>4</v>
      </c>
      <c r="H10" s="25" t="s">
        <v>5</v>
      </c>
      <c r="I10" s="26" t="s">
        <v>2</v>
      </c>
      <c r="J10" s="26" t="s">
        <v>3</v>
      </c>
      <c r="K10" s="26" t="s">
        <v>4</v>
      </c>
      <c r="L10" s="26" t="s">
        <v>5</v>
      </c>
      <c r="M10" s="27" t="s">
        <v>2</v>
      </c>
      <c r="N10" s="27" t="s">
        <v>3</v>
      </c>
      <c r="O10" s="27" t="s">
        <v>4</v>
      </c>
      <c r="P10" s="27" t="s">
        <v>5</v>
      </c>
      <c r="Q10" s="4" t="s">
        <v>15</v>
      </c>
      <c r="R10" s="11" t="s">
        <v>14</v>
      </c>
      <c r="S10" s="1"/>
      <c r="T10" s="1"/>
    </row>
    <row r="11" spans="1:20" ht="18" customHeight="1" thickBot="1">
      <c r="A11" s="146" t="s">
        <v>109</v>
      </c>
      <c r="B11" s="120" t="s">
        <v>110</v>
      </c>
      <c r="C11" s="121">
        <v>38922</v>
      </c>
      <c r="D11" s="122">
        <v>-6</v>
      </c>
      <c r="E11" s="14">
        <v>35</v>
      </c>
      <c r="F11" s="14">
        <v>39</v>
      </c>
      <c r="G11" s="15">
        <f t="shared" ref="G11:G22" si="0">SUM(E11:F11)</f>
        <v>74</v>
      </c>
      <c r="H11" s="16">
        <f t="shared" ref="H11:H22" si="1">SUM(G11-D11)</f>
        <v>80</v>
      </c>
      <c r="I11" s="159">
        <v>35</v>
      </c>
      <c r="J11" s="14">
        <v>37</v>
      </c>
      <c r="K11" s="15">
        <f t="shared" ref="K11:K21" si="2">SUM(I11:J11)</f>
        <v>72</v>
      </c>
      <c r="L11" s="18">
        <f t="shared" ref="L11:L21" si="3">+(K11-D11)</f>
        <v>78</v>
      </c>
      <c r="M11" s="17">
        <v>39</v>
      </c>
      <c r="N11" s="14">
        <v>38</v>
      </c>
      <c r="O11" s="15">
        <f t="shared" ref="O11:O21" si="4">SUM(M11:N11)</f>
        <v>77</v>
      </c>
      <c r="P11" s="18">
        <f t="shared" ref="P11:P21" si="5">+(O11-D11)</f>
        <v>83</v>
      </c>
      <c r="Q11" s="98">
        <f t="shared" ref="Q11:Q21" si="6">SUM(H11+L11+P11)</f>
        <v>241</v>
      </c>
      <c r="R11" s="199">
        <f t="shared" ref="R11:R21" si="7">+G11+K11+O11</f>
        <v>223</v>
      </c>
      <c r="S11" s="95" t="s">
        <v>22</v>
      </c>
    </row>
    <row r="12" spans="1:20" ht="18" customHeight="1">
      <c r="A12" s="146" t="s">
        <v>113</v>
      </c>
      <c r="B12" s="120" t="s">
        <v>114</v>
      </c>
      <c r="C12" s="121">
        <v>37079</v>
      </c>
      <c r="D12" s="122">
        <v>1</v>
      </c>
      <c r="E12" s="14">
        <v>35</v>
      </c>
      <c r="F12" s="14">
        <v>37</v>
      </c>
      <c r="G12" s="15">
        <f t="shared" si="0"/>
        <v>72</v>
      </c>
      <c r="H12" s="16">
        <f t="shared" si="1"/>
        <v>71</v>
      </c>
      <c r="I12" s="159">
        <v>37</v>
      </c>
      <c r="J12" s="14">
        <v>36</v>
      </c>
      <c r="K12" s="15">
        <f t="shared" si="2"/>
        <v>73</v>
      </c>
      <c r="L12" s="18">
        <f t="shared" si="3"/>
        <v>72</v>
      </c>
      <c r="M12" s="17">
        <v>41</v>
      </c>
      <c r="N12" s="14">
        <v>39</v>
      </c>
      <c r="O12" s="15">
        <f t="shared" si="4"/>
        <v>80</v>
      </c>
      <c r="P12" s="18">
        <f t="shared" si="5"/>
        <v>79</v>
      </c>
      <c r="Q12" s="98">
        <f t="shared" si="6"/>
        <v>222</v>
      </c>
      <c r="R12" s="19">
        <f t="shared" si="7"/>
        <v>225</v>
      </c>
    </row>
    <row r="13" spans="1:20" ht="18" customHeight="1">
      <c r="A13" s="146" t="s">
        <v>121</v>
      </c>
      <c r="B13" s="120" t="s">
        <v>20</v>
      </c>
      <c r="C13" s="121">
        <v>38848</v>
      </c>
      <c r="D13" s="122">
        <v>4</v>
      </c>
      <c r="E13" s="14">
        <v>37</v>
      </c>
      <c r="F13" s="14">
        <v>38</v>
      </c>
      <c r="G13" s="15">
        <f t="shared" si="0"/>
        <v>75</v>
      </c>
      <c r="H13" s="16">
        <f t="shared" si="1"/>
        <v>71</v>
      </c>
      <c r="I13" s="159">
        <v>40</v>
      </c>
      <c r="J13" s="14">
        <v>42</v>
      </c>
      <c r="K13" s="15">
        <f t="shared" si="2"/>
        <v>82</v>
      </c>
      <c r="L13" s="18">
        <f t="shared" si="3"/>
        <v>78</v>
      </c>
      <c r="M13" s="17">
        <v>37</v>
      </c>
      <c r="N13" s="14">
        <v>33</v>
      </c>
      <c r="O13" s="15">
        <f t="shared" si="4"/>
        <v>70</v>
      </c>
      <c r="P13" s="18">
        <f t="shared" si="5"/>
        <v>66</v>
      </c>
      <c r="Q13" s="98">
        <f t="shared" si="6"/>
        <v>215</v>
      </c>
      <c r="R13" s="19">
        <f t="shared" si="7"/>
        <v>227</v>
      </c>
    </row>
    <row r="14" spans="1:20" ht="18" customHeight="1">
      <c r="A14" s="146" t="s">
        <v>111</v>
      </c>
      <c r="B14" s="120" t="s">
        <v>112</v>
      </c>
      <c r="C14" s="121">
        <v>38764</v>
      </c>
      <c r="D14" s="122">
        <v>1</v>
      </c>
      <c r="E14" s="14">
        <v>40</v>
      </c>
      <c r="F14" s="14">
        <v>39</v>
      </c>
      <c r="G14" s="15">
        <f t="shared" si="0"/>
        <v>79</v>
      </c>
      <c r="H14" s="16">
        <f t="shared" si="1"/>
        <v>78</v>
      </c>
      <c r="I14" s="159">
        <v>36</v>
      </c>
      <c r="J14" s="14">
        <v>38</v>
      </c>
      <c r="K14" s="15">
        <f t="shared" si="2"/>
        <v>74</v>
      </c>
      <c r="L14" s="18">
        <f t="shared" si="3"/>
        <v>73</v>
      </c>
      <c r="M14" s="17">
        <v>37</v>
      </c>
      <c r="N14" s="14">
        <v>40</v>
      </c>
      <c r="O14" s="15">
        <f t="shared" si="4"/>
        <v>77</v>
      </c>
      <c r="P14" s="18">
        <f t="shared" si="5"/>
        <v>76</v>
      </c>
      <c r="Q14" s="98">
        <f t="shared" si="6"/>
        <v>227</v>
      </c>
      <c r="R14" s="19">
        <f t="shared" si="7"/>
        <v>230</v>
      </c>
    </row>
    <row r="15" spans="1:20" ht="18" customHeight="1">
      <c r="A15" s="146" t="s">
        <v>120</v>
      </c>
      <c r="B15" s="120" t="s">
        <v>116</v>
      </c>
      <c r="C15" s="121">
        <v>38291</v>
      </c>
      <c r="D15" s="122">
        <v>3</v>
      </c>
      <c r="E15" s="14">
        <v>38</v>
      </c>
      <c r="F15" s="14">
        <v>38</v>
      </c>
      <c r="G15" s="15">
        <f t="shared" si="0"/>
        <v>76</v>
      </c>
      <c r="H15" s="16">
        <f t="shared" si="1"/>
        <v>73</v>
      </c>
      <c r="I15" s="159">
        <v>34</v>
      </c>
      <c r="J15" s="14">
        <v>42</v>
      </c>
      <c r="K15" s="15">
        <f t="shared" si="2"/>
        <v>76</v>
      </c>
      <c r="L15" s="18">
        <f t="shared" si="3"/>
        <v>73</v>
      </c>
      <c r="M15" s="17">
        <v>44</v>
      </c>
      <c r="N15" s="14">
        <v>39</v>
      </c>
      <c r="O15" s="15">
        <f t="shared" si="4"/>
        <v>83</v>
      </c>
      <c r="P15" s="18">
        <f t="shared" si="5"/>
        <v>80</v>
      </c>
      <c r="Q15" s="98">
        <f t="shared" si="6"/>
        <v>226</v>
      </c>
      <c r="R15" s="19">
        <f t="shared" si="7"/>
        <v>235</v>
      </c>
    </row>
    <row r="16" spans="1:20" ht="18" customHeight="1">
      <c r="A16" s="146" t="s">
        <v>117</v>
      </c>
      <c r="B16" s="120" t="s">
        <v>116</v>
      </c>
      <c r="C16" s="121">
        <v>37467</v>
      </c>
      <c r="D16" s="122">
        <v>2</v>
      </c>
      <c r="E16" s="14">
        <v>41</v>
      </c>
      <c r="F16" s="14">
        <v>40</v>
      </c>
      <c r="G16" s="15">
        <f t="shared" si="0"/>
        <v>81</v>
      </c>
      <c r="H16" s="16">
        <f t="shared" si="1"/>
        <v>79</v>
      </c>
      <c r="I16" s="159">
        <v>40</v>
      </c>
      <c r="J16" s="14">
        <v>41</v>
      </c>
      <c r="K16" s="15">
        <f t="shared" si="2"/>
        <v>81</v>
      </c>
      <c r="L16" s="18">
        <f t="shared" si="3"/>
        <v>79</v>
      </c>
      <c r="M16" s="17">
        <v>39</v>
      </c>
      <c r="N16" s="14">
        <v>37</v>
      </c>
      <c r="O16" s="15">
        <f t="shared" si="4"/>
        <v>76</v>
      </c>
      <c r="P16" s="18">
        <f t="shared" si="5"/>
        <v>74</v>
      </c>
      <c r="Q16" s="98">
        <f t="shared" si="6"/>
        <v>232</v>
      </c>
      <c r="R16" s="19">
        <f t="shared" si="7"/>
        <v>238</v>
      </c>
    </row>
    <row r="17" spans="1:21" ht="18" customHeight="1">
      <c r="A17" s="146" t="s">
        <v>115</v>
      </c>
      <c r="B17" s="120" t="s">
        <v>116</v>
      </c>
      <c r="C17" s="121">
        <v>37278</v>
      </c>
      <c r="D17" s="122">
        <v>2</v>
      </c>
      <c r="E17" s="14">
        <v>37</v>
      </c>
      <c r="F17" s="14">
        <v>41</v>
      </c>
      <c r="G17" s="15">
        <f t="shared" si="0"/>
        <v>78</v>
      </c>
      <c r="H17" s="16">
        <f t="shared" si="1"/>
        <v>76</v>
      </c>
      <c r="I17" s="159">
        <v>39</v>
      </c>
      <c r="J17" s="14">
        <v>41</v>
      </c>
      <c r="K17" s="15">
        <f t="shared" si="2"/>
        <v>80</v>
      </c>
      <c r="L17" s="18">
        <f t="shared" si="3"/>
        <v>78</v>
      </c>
      <c r="M17" s="17">
        <v>37</v>
      </c>
      <c r="N17" s="14">
        <v>43</v>
      </c>
      <c r="O17" s="15">
        <f t="shared" si="4"/>
        <v>80</v>
      </c>
      <c r="P17" s="18">
        <f t="shared" si="5"/>
        <v>78</v>
      </c>
      <c r="Q17" s="98">
        <f t="shared" si="6"/>
        <v>232</v>
      </c>
      <c r="R17" s="19">
        <f t="shared" si="7"/>
        <v>238</v>
      </c>
    </row>
    <row r="18" spans="1:21" ht="18" customHeight="1">
      <c r="A18" s="146" t="s">
        <v>122</v>
      </c>
      <c r="B18" s="120" t="s">
        <v>110</v>
      </c>
      <c r="C18" s="121">
        <v>38612</v>
      </c>
      <c r="D18" s="122">
        <v>5</v>
      </c>
      <c r="E18" s="14">
        <v>41</v>
      </c>
      <c r="F18" s="14">
        <v>46</v>
      </c>
      <c r="G18" s="15">
        <f t="shared" si="0"/>
        <v>87</v>
      </c>
      <c r="H18" s="16">
        <f t="shared" si="1"/>
        <v>82</v>
      </c>
      <c r="I18" s="159">
        <v>41</v>
      </c>
      <c r="J18" s="14">
        <v>39</v>
      </c>
      <c r="K18" s="15">
        <f t="shared" si="2"/>
        <v>80</v>
      </c>
      <c r="L18" s="18">
        <f t="shared" si="3"/>
        <v>75</v>
      </c>
      <c r="M18" s="17">
        <v>44</v>
      </c>
      <c r="N18" s="14">
        <v>39</v>
      </c>
      <c r="O18" s="15">
        <f t="shared" si="4"/>
        <v>83</v>
      </c>
      <c r="P18" s="18">
        <f t="shared" si="5"/>
        <v>78</v>
      </c>
      <c r="Q18" s="98">
        <f t="shared" si="6"/>
        <v>235</v>
      </c>
      <c r="R18" s="19">
        <f t="shared" si="7"/>
        <v>250</v>
      </c>
    </row>
    <row r="19" spans="1:21" ht="18" customHeight="1">
      <c r="A19" s="146" t="s">
        <v>118</v>
      </c>
      <c r="B19" s="120" t="s">
        <v>119</v>
      </c>
      <c r="C19" s="121">
        <v>37795</v>
      </c>
      <c r="D19" s="122">
        <v>3</v>
      </c>
      <c r="E19" s="14">
        <v>42</v>
      </c>
      <c r="F19" s="14">
        <v>42</v>
      </c>
      <c r="G19" s="15">
        <f t="shared" si="0"/>
        <v>84</v>
      </c>
      <c r="H19" s="16">
        <f t="shared" si="1"/>
        <v>81</v>
      </c>
      <c r="I19" s="159">
        <v>42</v>
      </c>
      <c r="J19" s="14">
        <v>44</v>
      </c>
      <c r="K19" s="15">
        <f t="shared" si="2"/>
        <v>86</v>
      </c>
      <c r="L19" s="18">
        <f t="shared" si="3"/>
        <v>83</v>
      </c>
      <c r="M19" s="17">
        <v>51</v>
      </c>
      <c r="N19" s="14">
        <v>44</v>
      </c>
      <c r="O19" s="15">
        <f t="shared" si="4"/>
        <v>95</v>
      </c>
      <c r="P19" s="18">
        <f t="shared" si="5"/>
        <v>92</v>
      </c>
      <c r="Q19" s="98">
        <f t="shared" si="6"/>
        <v>256</v>
      </c>
      <c r="R19" s="19">
        <f t="shared" si="7"/>
        <v>265</v>
      </c>
    </row>
    <row r="20" spans="1:21" ht="18" customHeight="1" thickBot="1">
      <c r="A20" s="146" t="s">
        <v>124</v>
      </c>
      <c r="B20" s="120" t="s">
        <v>125</v>
      </c>
      <c r="C20" s="121">
        <v>38922</v>
      </c>
      <c r="D20" s="122">
        <v>16</v>
      </c>
      <c r="E20" s="14">
        <v>47</v>
      </c>
      <c r="F20" s="14">
        <v>43</v>
      </c>
      <c r="G20" s="15">
        <f t="shared" si="0"/>
        <v>90</v>
      </c>
      <c r="H20" s="16">
        <f t="shared" si="1"/>
        <v>74</v>
      </c>
      <c r="I20" s="159">
        <v>50</v>
      </c>
      <c r="J20" s="14">
        <v>52</v>
      </c>
      <c r="K20" s="15">
        <f t="shared" si="2"/>
        <v>102</v>
      </c>
      <c r="L20" s="18">
        <f t="shared" si="3"/>
        <v>86</v>
      </c>
      <c r="M20" s="17">
        <v>46</v>
      </c>
      <c r="N20" s="14">
        <v>54</v>
      </c>
      <c r="O20" s="15">
        <f t="shared" si="4"/>
        <v>100</v>
      </c>
      <c r="P20" s="18">
        <f t="shared" si="5"/>
        <v>84</v>
      </c>
      <c r="Q20" s="98">
        <f t="shared" si="6"/>
        <v>244</v>
      </c>
      <c r="R20" s="19">
        <f t="shared" si="7"/>
        <v>292</v>
      </c>
    </row>
    <row r="21" spans="1:21" ht="18" customHeight="1" thickBot="1">
      <c r="A21" s="146" t="s">
        <v>127</v>
      </c>
      <c r="B21" s="120" t="s">
        <v>20</v>
      </c>
      <c r="C21" s="121">
        <v>38216</v>
      </c>
      <c r="D21" s="122">
        <v>40</v>
      </c>
      <c r="E21" s="14">
        <v>55</v>
      </c>
      <c r="F21" s="14">
        <v>49</v>
      </c>
      <c r="G21" s="15">
        <f t="shared" si="0"/>
        <v>104</v>
      </c>
      <c r="H21" s="16">
        <f t="shared" si="1"/>
        <v>64</v>
      </c>
      <c r="I21" s="159">
        <v>51</v>
      </c>
      <c r="J21" s="14">
        <v>56</v>
      </c>
      <c r="K21" s="15">
        <f t="shared" si="2"/>
        <v>107</v>
      </c>
      <c r="L21" s="18">
        <f t="shared" si="3"/>
        <v>67</v>
      </c>
      <c r="M21" s="17">
        <v>57</v>
      </c>
      <c r="N21" s="14">
        <v>55</v>
      </c>
      <c r="O21" s="15">
        <f t="shared" si="4"/>
        <v>112</v>
      </c>
      <c r="P21" s="18">
        <f t="shared" si="5"/>
        <v>72</v>
      </c>
      <c r="Q21" s="202">
        <f t="shared" si="6"/>
        <v>203</v>
      </c>
      <c r="R21" s="19">
        <f t="shared" si="7"/>
        <v>323</v>
      </c>
      <c r="S21" s="95" t="s">
        <v>26</v>
      </c>
    </row>
    <row r="22" spans="1:21" ht="18" customHeight="1">
      <c r="A22" s="146" t="s">
        <v>126</v>
      </c>
      <c r="B22" s="120" t="s">
        <v>114</v>
      </c>
      <c r="C22" s="121">
        <v>38531</v>
      </c>
      <c r="D22" s="122">
        <v>23</v>
      </c>
      <c r="E22" s="14">
        <v>49</v>
      </c>
      <c r="F22" s="14">
        <v>51</v>
      </c>
      <c r="G22" s="15">
        <f t="shared" si="0"/>
        <v>100</v>
      </c>
      <c r="H22" s="16">
        <f t="shared" si="1"/>
        <v>77</v>
      </c>
      <c r="I22" s="159" t="s">
        <v>309</v>
      </c>
      <c r="J22" s="14" t="s">
        <v>309</v>
      </c>
      <c r="K22" s="14" t="s">
        <v>309</v>
      </c>
      <c r="L22" s="18" t="s">
        <v>309</v>
      </c>
      <c r="M22" s="17" t="s">
        <v>309</v>
      </c>
      <c r="N22" s="14" t="s">
        <v>309</v>
      </c>
      <c r="O22" s="14" t="s">
        <v>309</v>
      </c>
      <c r="P22" s="18" t="s">
        <v>309</v>
      </c>
      <c r="Q22" s="98" t="s">
        <v>309</v>
      </c>
      <c r="R22" s="145" t="s">
        <v>309</v>
      </c>
    </row>
    <row r="23" spans="1:21" ht="18" customHeight="1" thickBot="1">
      <c r="A23" s="154" t="s">
        <v>123</v>
      </c>
      <c r="B23" s="148" t="s">
        <v>114</v>
      </c>
      <c r="C23" s="149">
        <v>38085</v>
      </c>
      <c r="D23" s="155" t="s">
        <v>309</v>
      </c>
      <c r="E23" s="151" t="s">
        <v>309</v>
      </c>
      <c r="F23" s="151" t="s">
        <v>309</v>
      </c>
      <c r="G23" s="151" t="s">
        <v>309</v>
      </c>
      <c r="H23" s="156" t="s">
        <v>309</v>
      </c>
      <c r="I23" s="160" t="s">
        <v>309</v>
      </c>
      <c r="J23" s="151" t="s">
        <v>309</v>
      </c>
      <c r="K23" s="151" t="s">
        <v>309</v>
      </c>
      <c r="L23" s="156" t="s">
        <v>309</v>
      </c>
      <c r="M23" s="161" t="s">
        <v>309</v>
      </c>
      <c r="N23" s="151" t="s">
        <v>309</v>
      </c>
      <c r="O23" s="151" t="s">
        <v>309</v>
      </c>
      <c r="P23" s="156" t="s">
        <v>309</v>
      </c>
      <c r="Q23" s="162" t="s">
        <v>309</v>
      </c>
      <c r="R23" s="163" t="s">
        <v>309</v>
      </c>
    </row>
    <row r="24" spans="1:21" ht="11.25" customHeight="1" thickBot="1">
      <c r="A24" s="6"/>
      <c r="B24" s="10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21" ht="19.5" thickBot="1">
      <c r="A25" s="224" t="s">
        <v>312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6"/>
    </row>
    <row r="26" spans="1:21" ht="20.25" thickBot="1">
      <c r="B26" s="20"/>
      <c r="C26" s="1"/>
      <c r="D26" s="1"/>
      <c r="E26" s="215" t="s">
        <v>35</v>
      </c>
      <c r="F26" s="216"/>
      <c r="G26" s="216"/>
      <c r="H26" s="217"/>
      <c r="I26" s="218" t="s">
        <v>36</v>
      </c>
      <c r="J26" s="219"/>
      <c r="K26" s="219"/>
      <c r="L26" s="220"/>
      <c r="M26" s="221" t="s">
        <v>37</v>
      </c>
      <c r="N26" s="222"/>
      <c r="O26" s="222"/>
      <c r="P26" s="223"/>
    </row>
    <row r="27" spans="1:21" s="119" customFormat="1" ht="18" customHeight="1" thickBot="1">
      <c r="A27" s="4" t="s">
        <v>6</v>
      </c>
      <c r="B27" s="103" t="s">
        <v>10</v>
      </c>
      <c r="C27" s="24" t="s">
        <v>24</v>
      </c>
      <c r="D27" s="143" t="s">
        <v>1</v>
      </c>
      <c r="E27" s="25" t="s">
        <v>2</v>
      </c>
      <c r="F27" s="25" t="s">
        <v>3</v>
      </c>
      <c r="G27" s="25" t="s">
        <v>4</v>
      </c>
      <c r="H27" s="25" t="s">
        <v>5</v>
      </c>
      <c r="I27" s="26" t="s">
        <v>2</v>
      </c>
      <c r="J27" s="26" t="s">
        <v>3</v>
      </c>
      <c r="K27" s="26" t="s">
        <v>4</v>
      </c>
      <c r="L27" s="26" t="s">
        <v>5</v>
      </c>
      <c r="M27" s="27" t="s">
        <v>2</v>
      </c>
      <c r="N27" s="27" t="s">
        <v>3</v>
      </c>
      <c r="O27" s="27" t="s">
        <v>4</v>
      </c>
      <c r="P27" s="27" t="s">
        <v>5</v>
      </c>
      <c r="Q27" s="4" t="s">
        <v>15</v>
      </c>
      <c r="R27" s="11" t="s">
        <v>14</v>
      </c>
      <c r="S27" s="1"/>
      <c r="T27" s="1"/>
      <c r="U27" s="1"/>
    </row>
    <row r="28" spans="1:21" ht="18" customHeight="1" thickBot="1">
      <c r="A28" s="146" t="s">
        <v>128</v>
      </c>
      <c r="B28" s="120" t="s">
        <v>129</v>
      </c>
      <c r="C28" s="121">
        <v>39000</v>
      </c>
      <c r="D28" s="122">
        <v>1</v>
      </c>
      <c r="E28" s="14">
        <v>40</v>
      </c>
      <c r="F28" s="14">
        <v>38</v>
      </c>
      <c r="G28" s="15">
        <f t="shared" ref="G28:G30" si="8">SUM(E28:F28)</f>
        <v>78</v>
      </c>
      <c r="H28" s="16">
        <f t="shared" ref="H28:H30" si="9">SUM(G28-D28)</f>
        <v>77</v>
      </c>
      <c r="I28" s="159">
        <v>41</v>
      </c>
      <c r="J28" s="14">
        <v>35</v>
      </c>
      <c r="K28" s="15">
        <f t="shared" ref="K28:K30" si="10">SUM(I28:J28)</f>
        <v>76</v>
      </c>
      <c r="L28" s="18">
        <f t="shared" ref="L28:L30" si="11">+(K28-D28)</f>
        <v>75</v>
      </c>
      <c r="M28" s="17">
        <v>38</v>
      </c>
      <c r="N28" s="14">
        <v>35</v>
      </c>
      <c r="O28" s="15">
        <f t="shared" ref="O28:O30" si="12">SUM(M28:N28)</f>
        <v>73</v>
      </c>
      <c r="P28" s="18">
        <f t="shared" ref="P28:P30" si="13">+(O28-D28)</f>
        <v>72</v>
      </c>
      <c r="Q28" s="98">
        <f t="shared" ref="Q28:Q30" si="14">SUM(H28+L28+P28)</f>
        <v>224</v>
      </c>
      <c r="R28" s="199">
        <f t="shared" ref="R28:R30" si="15">+G28+K28+O28</f>
        <v>227</v>
      </c>
      <c r="S28" s="95" t="s">
        <v>22</v>
      </c>
    </row>
    <row r="29" spans="1:21" ht="18" customHeight="1" thickBot="1">
      <c r="A29" s="146" t="s">
        <v>130</v>
      </c>
      <c r="B29" s="120" t="s">
        <v>119</v>
      </c>
      <c r="C29" s="121">
        <v>39000</v>
      </c>
      <c r="D29" s="122">
        <v>5</v>
      </c>
      <c r="E29" s="14">
        <v>40</v>
      </c>
      <c r="F29" s="14">
        <v>40</v>
      </c>
      <c r="G29" s="15">
        <f t="shared" si="8"/>
        <v>80</v>
      </c>
      <c r="H29" s="16">
        <f t="shared" si="9"/>
        <v>75</v>
      </c>
      <c r="I29" s="159">
        <v>41</v>
      </c>
      <c r="J29" s="14">
        <v>43</v>
      </c>
      <c r="K29" s="15">
        <f t="shared" si="10"/>
        <v>84</v>
      </c>
      <c r="L29" s="18">
        <f t="shared" si="11"/>
        <v>79</v>
      </c>
      <c r="M29" s="17">
        <v>43</v>
      </c>
      <c r="N29" s="14">
        <v>41</v>
      </c>
      <c r="O29" s="15">
        <f t="shared" si="12"/>
        <v>84</v>
      </c>
      <c r="P29" s="18">
        <f t="shared" si="13"/>
        <v>79</v>
      </c>
      <c r="Q29" s="202">
        <f t="shared" si="14"/>
        <v>233</v>
      </c>
      <c r="R29" s="19">
        <f t="shared" si="15"/>
        <v>248</v>
      </c>
      <c r="S29" s="95" t="s">
        <v>26</v>
      </c>
    </row>
    <row r="30" spans="1:21" ht="18" customHeight="1" thickBot="1">
      <c r="A30" s="147" t="s">
        <v>131</v>
      </c>
      <c r="B30" s="148" t="s">
        <v>110</v>
      </c>
      <c r="C30" s="149">
        <v>38595</v>
      </c>
      <c r="D30" s="150">
        <v>30</v>
      </c>
      <c r="E30" s="151">
        <v>50</v>
      </c>
      <c r="F30" s="151">
        <v>62</v>
      </c>
      <c r="G30" s="152">
        <f t="shared" si="8"/>
        <v>112</v>
      </c>
      <c r="H30" s="153">
        <f t="shared" si="9"/>
        <v>82</v>
      </c>
      <c r="I30" s="160">
        <v>54</v>
      </c>
      <c r="J30" s="151">
        <v>59</v>
      </c>
      <c r="K30" s="152">
        <f t="shared" si="10"/>
        <v>113</v>
      </c>
      <c r="L30" s="156">
        <f t="shared" si="11"/>
        <v>83</v>
      </c>
      <c r="M30" s="161">
        <v>56</v>
      </c>
      <c r="N30" s="151">
        <v>63</v>
      </c>
      <c r="O30" s="152">
        <f t="shared" si="12"/>
        <v>119</v>
      </c>
      <c r="P30" s="156">
        <f t="shared" si="13"/>
        <v>89</v>
      </c>
      <c r="Q30" s="98">
        <f t="shared" si="14"/>
        <v>254</v>
      </c>
      <c r="R30" s="19">
        <f t="shared" si="15"/>
        <v>344</v>
      </c>
    </row>
    <row r="31" spans="1:21" ht="6.75" customHeight="1" thickBot="1">
      <c r="B31" s="1"/>
      <c r="C31" s="1"/>
      <c r="D31" s="1"/>
      <c r="E31" s="1"/>
      <c r="F31" s="1"/>
      <c r="G31" s="1"/>
      <c r="H31" s="1"/>
    </row>
    <row r="32" spans="1:21" ht="18.600000000000001" customHeight="1" thickBot="1">
      <c r="A32" s="227" t="s">
        <v>311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9"/>
    </row>
    <row r="33" spans="1:20" ht="18.600000000000001" customHeight="1" thickBot="1">
      <c r="B33" s="20"/>
      <c r="C33" s="1"/>
      <c r="D33" s="1"/>
      <c r="E33" s="215" t="s">
        <v>35</v>
      </c>
      <c r="F33" s="216"/>
      <c r="G33" s="216"/>
      <c r="H33" s="217"/>
      <c r="I33" s="218" t="s">
        <v>36</v>
      </c>
      <c r="J33" s="219"/>
      <c r="K33" s="219"/>
      <c r="L33" s="220"/>
      <c r="M33" s="221" t="s">
        <v>37</v>
      </c>
      <c r="N33" s="222"/>
      <c r="O33" s="222"/>
      <c r="P33" s="223"/>
    </row>
    <row r="34" spans="1:20" ht="18" customHeight="1" thickBot="1">
      <c r="A34" s="4" t="s">
        <v>6</v>
      </c>
      <c r="B34" s="103" t="s">
        <v>10</v>
      </c>
      <c r="C34" s="24" t="s">
        <v>24</v>
      </c>
      <c r="D34" s="182" t="s">
        <v>1</v>
      </c>
      <c r="E34" s="25" t="s">
        <v>2</v>
      </c>
      <c r="F34" s="25" t="s">
        <v>3</v>
      </c>
      <c r="G34" s="25" t="s">
        <v>4</v>
      </c>
      <c r="H34" s="25" t="s">
        <v>5</v>
      </c>
      <c r="I34" s="26" t="s">
        <v>2</v>
      </c>
      <c r="J34" s="26" t="s">
        <v>3</v>
      </c>
      <c r="K34" s="26" t="s">
        <v>4</v>
      </c>
      <c r="L34" s="26" t="s">
        <v>5</v>
      </c>
      <c r="M34" s="27" t="s">
        <v>2</v>
      </c>
      <c r="N34" s="27" t="s">
        <v>3</v>
      </c>
      <c r="O34" s="27" t="s">
        <v>4</v>
      </c>
      <c r="P34" s="27" t="s">
        <v>5</v>
      </c>
      <c r="Q34" s="4" t="s">
        <v>15</v>
      </c>
      <c r="R34" s="11" t="s">
        <v>14</v>
      </c>
    </row>
    <row r="35" spans="1:20" ht="18" customHeight="1" thickBot="1">
      <c r="A35" s="157" t="s">
        <v>49</v>
      </c>
      <c r="B35" s="120" t="s">
        <v>132</v>
      </c>
      <c r="C35" s="121">
        <v>40036</v>
      </c>
      <c r="D35" s="122">
        <v>-1</v>
      </c>
      <c r="E35" s="14">
        <v>41</v>
      </c>
      <c r="F35" s="14">
        <v>39</v>
      </c>
      <c r="G35" s="15">
        <f t="shared" ref="G35:G53" si="16">SUM(E35:F35)</f>
        <v>80</v>
      </c>
      <c r="H35" s="16">
        <f t="shared" ref="H35:H53" si="17">SUM(G35-D35)</f>
        <v>81</v>
      </c>
      <c r="I35" s="159">
        <v>35</v>
      </c>
      <c r="J35" s="14">
        <v>37</v>
      </c>
      <c r="K35" s="15">
        <f t="shared" ref="K35:K53" si="18">SUM(I35:J35)</f>
        <v>72</v>
      </c>
      <c r="L35" s="18">
        <f t="shared" ref="L35:L53" si="19">+(K35-D35)</f>
        <v>73</v>
      </c>
      <c r="M35" s="17">
        <v>36</v>
      </c>
      <c r="N35" s="14">
        <v>34</v>
      </c>
      <c r="O35" s="15">
        <f t="shared" ref="O35:O48" si="20">SUM(M35:N35)</f>
        <v>70</v>
      </c>
      <c r="P35" s="18">
        <f t="shared" ref="P35:P48" si="21">+(O35-D35)</f>
        <v>71</v>
      </c>
      <c r="Q35" s="98">
        <f t="shared" ref="Q35:Q48" si="22">SUM(H35+L35+P35)</f>
        <v>225</v>
      </c>
      <c r="R35" s="199">
        <f t="shared" ref="R35:R48" si="23">+G35+K35+O35</f>
        <v>222</v>
      </c>
      <c r="S35" s="95" t="s">
        <v>22</v>
      </c>
      <c r="T35" s="96" t="s">
        <v>42</v>
      </c>
    </row>
    <row r="36" spans="1:20" ht="18" customHeight="1" thickBot="1">
      <c r="A36" s="157" t="s">
        <v>88</v>
      </c>
      <c r="B36" s="120" t="s">
        <v>20</v>
      </c>
      <c r="C36" s="121">
        <v>39932</v>
      </c>
      <c r="D36" s="122">
        <v>7</v>
      </c>
      <c r="E36" s="14">
        <v>34</v>
      </c>
      <c r="F36" s="14">
        <v>38</v>
      </c>
      <c r="G36" s="15">
        <f t="shared" si="16"/>
        <v>72</v>
      </c>
      <c r="H36" s="16">
        <f t="shared" si="17"/>
        <v>65</v>
      </c>
      <c r="I36" s="159">
        <v>34</v>
      </c>
      <c r="J36" s="14">
        <v>40</v>
      </c>
      <c r="K36" s="15">
        <f t="shared" si="18"/>
        <v>74</v>
      </c>
      <c r="L36" s="18">
        <f t="shared" si="19"/>
        <v>67</v>
      </c>
      <c r="M36" s="17">
        <v>38</v>
      </c>
      <c r="N36" s="14">
        <v>39</v>
      </c>
      <c r="O36" s="15">
        <f t="shared" si="20"/>
        <v>77</v>
      </c>
      <c r="P36" s="18">
        <f t="shared" si="21"/>
        <v>70</v>
      </c>
      <c r="Q36" s="98">
        <f t="shared" si="22"/>
        <v>202</v>
      </c>
      <c r="R36" s="199">
        <f t="shared" si="23"/>
        <v>223</v>
      </c>
      <c r="S36" s="95" t="s">
        <v>23</v>
      </c>
    </row>
    <row r="37" spans="1:20" ht="18" customHeight="1" thickBot="1">
      <c r="A37" s="146" t="s">
        <v>144</v>
      </c>
      <c r="B37" s="120" t="s">
        <v>145</v>
      </c>
      <c r="C37" s="121">
        <v>40144</v>
      </c>
      <c r="D37" s="122">
        <v>5</v>
      </c>
      <c r="E37" s="14">
        <v>39</v>
      </c>
      <c r="F37" s="14">
        <v>39</v>
      </c>
      <c r="G37" s="15">
        <f t="shared" si="16"/>
        <v>78</v>
      </c>
      <c r="H37" s="16">
        <f t="shared" si="17"/>
        <v>73</v>
      </c>
      <c r="I37" s="159">
        <v>36</v>
      </c>
      <c r="J37" s="14">
        <v>37</v>
      </c>
      <c r="K37" s="15">
        <f t="shared" si="18"/>
        <v>73</v>
      </c>
      <c r="L37" s="18">
        <f t="shared" si="19"/>
        <v>68</v>
      </c>
      <c r="M37" s="17">
        <v>37</v>
      </c>
      <c r="N37" s="14">
        <v>37</v>
      </c>
      <c r="O37" s="15">
        <f t="shared" si="20"/>
        <v>74</v>
      </c>
      <c r="P37" s="18">
        <f t="shared" si="21"/>
        <v>69</v>
      </c>
      <c r="Q37" s="202">
        <f t="shared" si="22"/>
        <v>210</v>
      </c>
      <c r="R37" s="19">
        <f t="shared" si="23"/>
        <v>225</v>
      </c>
      <c r="S37" s="95" t="s">
        <v>41</v>
      </c>
    </row>
    <row r="38" spans="1:20" ht="18" customHeight="1">
      <c r="A38" s="157" t="s">
        <v>85</v>
      </c>
      <c r="B38" s="120" t="s">
        <v>133</v>
      </c>
      <c r="C38" s="121">
        <v>39280</v>
      </c>
      <c r="D38" s="122">
        <v>2</v>
      </c>
      <c r="E38" s="14">
        <v>35</v>
      </c>
      <c r="F38" s="14">
        <v>44</v>
      </c>
      <c r="G38" s="15">
        <f t="shared" si="16"/>
        <v>79</v>
      </c>
      <c r="H38" s="16">
        <f t="shared" si="17"/>
        <v>77</v>
      </c>
      <c r="I38" s="159">
        <v>35</v>
      </c>
      <c r="J38" s="14">
        <v>35</v>
      </c>
      <c r="K38" s="15">
        <f t="shared" si="18"/>
        <v>70</v>
      </c>
      <c r="L38" s="18">
        <f t="shared" si="19"/>
        <v>68</v>
      </c>
      <c r="M38" s="17">
        <v>38</v>
      </c>
      <c r="N38" s="14">
        <v>38</v>
      </c>
      <c r="O38" s="15">
        <f t="shared" si="20"/>
        <v>76</v>
      </c>
      <c r="P38" s="18">
        <f t="shared" si="21"/>
        <v>74</v>
      </c>
      <c r="Q38" s="98">
        <f t="shared" si="22"/>
        <v>219</v>
      </c>
      <c r="R38" s="19">
        <f t="shared" si="23"/>
        <v>225</v>
      </c>
    </row>
    <row r="39" spans="1:20" ht="18" customHeight="1">
      <c r="A39" s="157" t="s">
        <v>78</v>
      </c>
      <c r="B39" s="120" t="s">
        <v>137</v>
      </c>
      <c r="C39" s="121">
        <v>39283</v>
      </c>
      <c r="D39" s="122">
        <v>2</v>
      </c>
      <c r="E39" s="14">
        <v>34</v>
      </c>
      <c r="F39" s="14">
        <v>38</v>
      </c>
      <c r="G39" s="15">
        <f t="shared" si="16"/>
        <v>72</v>
      </c>
      <c r="H39" s="16">
        <f t="shared" si="17"/>
        <v>70</v>
      </c>
      <c r="I39" s="159">
        <v>35</v>
      </c>
      <c r="J39" s="14">
        <v>40</v>
      </c>
      <c r="K39" s="15">
        <f t="shared" si="18"/>
        <v>75</v>
      </c>
      <c r="L39" s="18">
        <f t="shared" si="19"/>
        <v>73</v>
      </c>
      <c r="M39" s="17">
        <v>38</v>
      </c>
      <c r="N39" s="14">
        <v>42</v>
      </c>
      <c r="O39" s="15">
        <f t="shared" si="20"/>
        <v>80</v>
      </c>
      <c r="P39" s="18">
        <f t="shared" si="21"/>
        <v>78</v>
      </c>
      <c r="Q39" s="98">
        <f t="shared" si="22"/>
        <v>221</v>
      </c>
      <c r="R39" s="19">
        <f t="shared" si="23"/>
        <v>227</v>
      </c>
    </row>
    <row r="40" spans="1:20" ht="18" customHeight="1">
      <c r="A40" s="157" t="s">
        <v>93</v>
      </c>
      <c r="B40" s="120" t="s">
        <v>48</v>
      </c>
      <c r="C40" s="121">
        <v>39253</v>
      </c>
      <c r="D40" s="122">
        <v>2</v>
      </c>
      <c r="E40" s="14">
        <v>35</v>
      </c>
      <c r="F40" s="14">
        <v>36</v>
      </c>
      <c r="G40" s="15">
        <f t="shared" si="16"/>
        <v>71</v>
      </c>
      <c r="H40" s="16">
        <f t="shared" si="17"/>
        <v>69</v>
      </c>
      <c r="I40" s="159">
        <v>38</v>
      </c>
      <c r="J40" s="14">
        <v>39</v>
      </c>
      <c r="K40" s="15">
        <f t="shared" si="18"/>
        <v>77</v>
      </c>
      <c r="L40" s="18">
        <f t="shared" si="19"/>
        <v>75</v>
      </c>
      <c r="M40" s="17">
        <v>42</v>
      </c>
      <c r="N40" s="14">
        <v>38</v>
      </c>
      <c r="O40" s="15">
        <f t="shared" si="20"/>
        <v>80</v>
      </c>
      <c r="P40" s="18">
        <f t="shared" si="21"/>
        <v>78</v>
      </c>
      <c r="Q40" s="98">
        <f t="shared" si="22"/>
        <v>222</v>
      </c>
      <c r="R40" s="19">
        <f t="shared" si="23"/>
        <v>228</v>
      </c>
    </row>
    <row r="41" spans="1:20" ht="18" customHeight="1">
      <c r="A41" s="146" t="s">
        <v>138</v>
      </c>
      <c r="B41" s="120" t="s">
        <v>139</v>
      </c>
      <c r="C41" s="121">
        <v>39553</v>
      </c>
      <c r="D41" s="122">
        <v>3</v>
      </c>
      <c r="E41" s="14">
        <v>35</v>
      </c>
      <c r="F41" s="14">
        <v>40</v>
      </c>
      <c r="G41" s="15">
        <f t="shared" si="16"/>
        <v>75</v>
      </c>
      <c r="H41" s="16">
        <f t="shared" si="17"/>
        <v>72</v>
      </c>
      <c r="I41" s="159">
        <v>39</v>
      </c>
      <c r="J41" s="14">
        <v>39</v>
      </c>
      <c r="K41" s="15">
        <f t="shared" si="18"/>
        <v>78</v>
      </c>
      <c r="L41" s="18">
        <f t="shared" si="19"/>
        <v>75</v>
      </c>
      <c r="M41" s="17">
        <v>42</v>
      </c>
      <c r="N41" s="14">
        <v>39</v>
      </c>
      <c r="O41" s="15">
        <f t="shared" si="20"/>
        <v>81</v>
      </c>
      <c r="P41" s="18">
        <f t="shared" si="21"/>
        <v>78</v>
      </c>
      <c r="Q41" s="98">
        <f t="shared" si="22"/>
        <v>225</v>
      </c>
      <c r="R41" s="19">
        <f t="shared" si="23"/>
        <v>234</v>
      </c>
    </row>
    <row r="42" spans="1:20" ht="18" customHeight="1">
      <c r="A42" s="146" t="s">
        <v>140</v>
      </c>
      <c r="B42" s="120" t="s">
        <v>141</v>
      </c>
      <c r="C42" s="121">
        <v>39892</v>
      </c>
      <c r="D42" s="122">
        <v>3</v>
      </c>
      <c r="E42" s="14">
        <v>41</v>
      </c>
      <c r="F42" s="14">
        <v>41</v>
      </c>
      <c r="G42" s="15">
        <f t="shared" si="16"/>
        <v>82</v>
      </c>
      <c r="H42" s="16">
        <f t="shared" si="17"/>
        <v>79</v>
      </c>
      <c r="I42" s="159">
        <v>38</v>
      </c>
      <c r="J42" s="14">
        <v>39</v>
      </c>
      <c r="K42" s="15">
        <f t="shared" si="18"/>
        <v>77</v>
      </c>
      <c r="L42" s="18">
        <f t="shared" si="19"/>
        <v>74</v>
      </c>
      <c r="M42" s="17">
        <v>42</v>
      </c>
      <c r="N42" s="14">
        <v>37</v>
      </c>
      <c r="O42" s="15">
        <f t="shared" si="20"/>
        <v>79</v>
      </c>
      <c r="P42" s="18">
        <f t="shared" si="21"/>
        <v>76</v>
      </c>
      <c r="Q42" s="98">
        <f t="shared" si="22"/>
        <v>229</v>
      </c>
      <c r="R42" s="19">
        <f t="shared" si="23"/>
        <v>238</v>
      </c>
    </row>
    <row r="43" spans="1:20" ht="18" customHeight="1">
      <c r="A43" s="146" t="s">
        <v>135</v>
      </c>
      <c r="B43" s="120" t="s">
        <v>136</v>
      </c>
      <c r="C43" s="121">
        <v>39286</v>
      </c>
      <c r="D43" s="122">
        <v>2</v>
      </c>
      <c r="E43" s="14">
        <v>37</v>
      </c>
      <c r="F43" s="14">
        <v>41</v>
      </c>
      <c r="G43" s="15">
        <f t="shared" si="16"/>
        <v>78</v>
      </c>
      <c r="H43" s="16">
        <f t="shared" si="17"/>
        <v>76</v>
      </c>
      <c r="I43" s="159">
        <v>42</v>
      </c>
      <c r="J43" s="14">
        <v>39</v>
      </c>
      <c r="K43" s="15">
        <f t="shared" si="18"/>
        <v>81</v>
      </c>
      <c r="L43" s="18">
        <f t="shared" si="19"/>
        <v>79</v>
      </c>
      <c r="M43" s="17">
        <v>44</v>
      </c>
      <c r="N43" s="14">
        <v>39</v>
      </c>
      <c r="O43" s="15">
        <f t="shared" si="20"/>
        <v>83</v>
      </c>
      <c r="P43" s="18">
        <f t="shared" si="21"/>
        <v>81</v>
      </c>
      <c r="Q43" s="98">
        <f t="shared" si="22"/>
        <v>236</v>
      </c>
      <c r="R43" s="19">
        <f t="shared" si="23"/>
        <v>242</v>
      </c>
    </row>
    <row r="44" spans="1:20" ht="18" customHeight="1">
      <c r="A44" s="146" t="s">
        <v>142</v>
      </c>
      <c r="B44" s="120" t="s">
        <v>143</v>
      </c>
      <c r="C44" s="121">
        <v>39783</v>
      </c>
      <c r="D44" s="122">
        <v>3</v>
      </c>
      <c r="E44" s="14">
        <v>35</v>
      </c>
      <c r="F44" s="14">
        <v>42</v>
      </c>
      <c r="G44" s="15">
        <f t="shared" si="16"/>
        <v>77</v>
      </c>
      <c r="H44" s="16">
        <f t="shared" si="17"/>
        <v>74</v>
      </c>
      <c r="I44" s="159">
        <v>38</v>
      </c>
      <c r="J44" s="14">
        <v>42</v>
      </c>
      <c r="K44" s="15">
        <f t="shared" si="18"/>
        <v>80</v>
      </c>
      <c r="L44" s="18">
        <f t="shared" si="19"/>
        <v>77</v>
      </c>
      <c r="M44" s="17">
        <v>44</v>
      </c>
      <c r="N44" s="14">
        <v>42</v>
      </c>
      <c r="O44" s="15">
        <f t="shared" si="20"/>
        <v>86</v>
      </c>
      <c r="P44" s="18">
        <f t="shared" si="21"/>
        <v>83</v>
      </c>
      <c r="Q44" s="98">
        <f t="shared" si="22"/>
        <v>234</v>
      </c>
      <c r="R44" s="19">
        <f t="shared" si="23"/>
        <v>243</v>
      </c>
    </row>
    <row r="45" spans="1:20" ht="18" customHeight="1">
      <c r="A45" s="146" t="s">
        <v>148</v>
      </c>
      <c r="B45" s="120" t="s">
        <v>114</v>
      </c>
      <c r="C45" s="121">
        <v>39918</v>
      </c>
      <c r="D45" s="122">
        <v>9</v>
      </c>
      <c r="E45" s="14">
        <v>41</v>
      </c>
      <c r="F45" s="14">
        <v>42</v>
      </c>
      <c r="G45" s="15">
        <f t="shared" si="16"/>
        <v>83</v>
      </c>
      <c r="H45" s="16">
        <f t="shared" si="17"/>
        <v>74</v>
      </c>
      <c r="I45" s="159">
        <v>41</v>
      </c>
      <c r="J45" s="14">
        <v>43</v>
      </c>
      <c r="K45" s="15">
        <f t="shared" si="18"/>
        <v>84</v>
      </c>
      <c r="L45" s="18">
        <f t="shared" si="19"/>
        <v>75</v>
      </c>
      <c r="M45" s="17">
        <v>36</v>
      </c>
      <c r="N45" s="14">
        <v>47</v>
      </c>
      <c r="O45" s="15">
        <f t="shared" si="20"/>
        <v>83</v>
      </c>
      <c r="P45" s="18">
        <f t="shared" si="21"/>
        <v>74</v>
      </c>
      <c r="Q45" s="98">
        <f t="shared" si="22"/>
        <v>223</v>
      </c>
      <c r="R45" s="19">
        <f t="shared" si="23"/>
        <v>250</v>
      </c>
    </row>
    <row r="46" spans="1:20" ht="18" customHeight="1" thickBot="1">
      <c r="A46" s="146" t="s">
        <v>310</v>
      </c>
      <c r="B46" s="120" t="s">
        <v>134</v>
      </c>
      <c r="C46" s="121">
        <v>40017</v>
      </c>
      <c r="D46" s="122">
        <v>2</v>
      </c>
      <c r="E46" s="14">
        <v>38</v>
      </c>
      <c r="F46" s="14">
        <v>44</v>
      </c>
      <c r="G46" s="15">
        <f t="shared" si="16"/>
        <v>82</v>
      </c>
      <c r="H46" s="16">
        <f t="shared" si="17"/>
        <v>80</v>
      </c>
      <c r="I46" s="159">
        <v>37</v>
      </c>
      <c r="J46" s="14">
        <v>45</v>
      </c>
      <c r="K46" s="15">
        <f t="shared" si="18"/>
        <v>82</v>
      </c>
      <c r="L46" s="18">
        <f t="shared" si="19"/>
        <v>80</v>
      </c>
      <c r="M46" s="17">
        <v>45</v>
      </c>
      <c r="N46" s="14">
        <v>41</v>
      </c>
      <c r="O46" s="15">
        <f t="shared" si="20"/>
        <v>86</v>
      </c>
      <c r="P46" s="18">
        <f t="shared" si="21"/>
        <v>84</v>
      </c>
      <c r="Q46" s="98">
        <f t="shared" si="22"/>
        <v>244</v>
      </c>
      <c r="R46" s="19">
        <f t="shared" si="23"/>
        <v>250</v>
      </c>
    </row>
    <row r="47" spans="1:20" ht="18" customHeight="1" thickBot="1">
      <c r="A47" s="146" t="s">
        <v>154</v>
      </c>
      <c r="B47" s="120" t="s">
        <v>20</v>
      </c>
      <c r="C47" s="121">
        <v>39358</v>
      </c>
      <c r="D47" s="122">
        <v>15</v>
      </c>
      <c r="E47" s="14">
        <v>46</v>
      </c>
      <c r="F47" s="14">
        <v>45</v>
      </c>
      <c r="G47" s="15">
        <f t="shared" si="16"/>
        <v>91</v>
      </c>
      <c r="H47" s="16">
        <f t="shared" si="17"/>
        <v>76</v>
      </c>
      <c r="I47" s="159">
        <v>44</v>
      </c>
      <c r="J47" s="14">
        <v>43</v>
      </c>
      <c r="K47" s="15">
        <f t="shared" si="18"/>
        <v>87</v>
      </c>
      <c r="L47" s="18">
        <f t="shared" si="19"/>
        <v>72</v>
      </c>
      <c r="M47" s="17">
        <v>38</v>
      </c>
      <c r="N47" s="14">
        <v>47</v>
      </c>
      <c r="O47" s="15">
        <f t="shared" si="20"/>
        <v>85</v>
      </c>
      <c r="P47" s="18">
        <f t="shared" si="21"/>
        <v>70</v>
      </c>
      <c r="Q47" s="202">
        <f t="shared" si="22"/>
        <v>218</v>
      </c>
      <c r="R47" s="19">
        <f t="shared" si="23"/>
        <v>263</v>
      </c>
      <c r="S47" s="95" t="s">
        <v>44</v>
      </c>
    </row>
    <row r="48" spans="1:20" ht="18" customHeight="1">
      <c r="A48" s="146" t="s">
        <v>152</v>
      </c>
      <c r="B48" s="120" t="s">
        <v>114</v>
      </c>
      <c r="C48" s="121">
        <v>39177</v>
      </c>
      <c r="D48" s="122">
        <v>13</v>
      </c>
      <c r="E48" s="14">
        <v>44</v>
      </c>
      <c r="F48" s="14">
        <v>42</v>
      </c>
      <c r="G48" s="15">
        <f t="shared" si="16"/>
        <v>86</v>
      </c>
      <c r="H48" s="16">
        <f t="shared" si="17"/>
        <v>73</v>
      </c>
      <c r="I48" s="159">
        <v>40</v>
      </c>
      <c r="J48" s="14">
        <v>48</v>
      </c>
      <c r="K48" s="15">
        <f t="shared" si="18"/>
        <v>88</v>
      </c>
      <c r="L48" s="18">
        <f t="shared" si="19"/>
        <v>75</v>
      </c>
      <c r="M48" s="17">
        <v>42</v>
      </c>
      <c r="N48" s="14">
        <v>47</v>
      </c>
      <c r="O48" s="15">
        <f t="shared" si="20"/>
        <v>89</v>
      </c>
      <c r="P48" s="18">
        <f t="shared" si="21"/>
        <v>76</v>
      </c>
      <c r="Q48" s="98">
        <f t="shared" si="22"/>
        <v>224</v>
      </c>
      <c r="R48" s="19">
        <f t="shared" si="23"/>
        <v>263</v>
      </c>
    </row>
    <row r="49" spans="1:18" ht="18" customHeight="1">
      <c r="A49" s="146" t="s">
        <v>149</v>
      </c>
      <c r="B49" s="120" t="s">
        <v>150</v>
      </c>
      <c r="C49" s="121">
        <v>39482</v>
      </c>
      <c r="D49" s="122">
        <v>10</v>
      </c>
      <c r="E49" s="14">
        <v>43</v>
      </c>
      <c r="F49" s="14">
        <v>46</v>
      </c>
      <c r="G49" s="15">
        <f t="shared" si="16"/>
        <v>89</v>
      </c>
      <c r="H49" s="16">
        <f t="shared" si="17"/>
        <v>79</v>
      </c>
      <c r="I49" s="159">
        <v>44</v>
      </c>
      <c r="J49" s="14">
        <v>40</v>
      </c>
      <c r="K49" s="15">
        <f t="shared" si="18"/>
        <v>84</v>
      </c>
      <c r="L49" s="18">
        <f t="shared" si="19"/>
        <v>74</v>
      </c>
      <c r="M49" s="17" t="s">
        <v>309</v>
      </c>
      <c r="N49" s="14" t="s">
        <v>309</v>
      </c>
      <c r="O49" s="14" t="s">
        <v>309</v>
      </c>
      <c r="P49" s="18" t="s">
        <v>309</v>
      </c>
      <c r="Q49" s="98" t="s">
        <v>309</v>
      </c>
      <c r="R49" s="145" t="s">
        <v>309</v>
      </c>
    </row>
    <row r="50" spans="1:18" ht="18" customHeight="1">
      <c r="A50" s="146" t="s">
        <v>146</v>
      </c>
      <c r="B50" s="120" t="s">
        <v>145</v>
      </c>
      <c r="C50" s="121">
        <v>39951</v>
      </c>
      <c r="D50" s="122">
        <v>7</v>
      </c>
      <c r="E50" s="14">
        <v>38</v>
      </c>
      <c r="F50" s="14">
        <v>45</v>
      </c>
      <c r="G50" s="15">
        <f t="shared" si="16"/>
        <v>83</v>
      </c>
      <c r="H50" s="16">
        <f t="shared" si="17"/>
        <v>76</v>
      </c>
      <c r="I50" s="159">
        <v>44</v>
      </c>
      <c r="J50" s="14">
        <v>41</v>
      </c>
      <c r="K50" s="15">
        <f t="shared" si="18"/>
        <v>85</v>
      </c>
      <c r="L50" s="18">
        <f t="shared" si="19"/>
        <v>78</v>
      </c>
      <c r="M50" s="17" t="s">
        <v>309</v>
      </c>
      <c r="N50" s="14" t="s">
        <v>309</v>
      </c>
      <c r="O50" s="14" t="s">
        <v>309</v>
      </c>
      <c r="P50" s="18" t="s">
        <v>309</v>
      </c>
      <c r="Q50" s="98" t="s">
        <v>309</v>
      </c>
      <c r="R50" s="145" t="s">
        <v>309</v>
      </c>
    </row>
    <row r="51" spans="1:18" ht="18" customHeight="1">
      <c r="A51" s="146" t="s">
        <v>147</v>
      </c>
      <c r="B51" s="120" t="s">
        <v>139</v>
      </c>
      <c r="C51" s="121">
        <v>40004</v>
      </c>
      <c r="D51" s="122">
        <v>9</v>
      </c>
      <c r="E51" s="14">
        <v>41</v>
      </c>
      <c r="F51" s="14">
        <v>42</v>
      </c>
      <c r="G51" s="15">
        <f t="shared" si="16"/>
        <v>83</v>
      </c>
      <c r="H51" s="16">
        <f t="shared" si="17"/>
        <v>74</v>
      </c>
      <c r="I51" s="159">
        <v>48</v>
      </c>
      <c r="J51" s="14">
        <v>41</v>
      </c>
      <c r="K51" s="15">
        <f t="shared" si="18"/>
        <v>89</v>
      </c>
      <c r="L51" s="18">
        <f t="shared" si="19"/>
        <v>80</v>
      </c>
      <c r="M51" s="17" t="s">
        <v>309</v>
      </c>
      <c r="N51" s="14" t="s">
        <v>309</v>
      </c>
      <c r="O51" s="14" t="s">
        <v>309</v>
      </c>
      <c r="P51" s="18" t="s">
        <v>309</v>
      </c>
      <c r="Q51" s="98" t="s">
        <v>309</v>
      </c>
      <c r="R51" s="145" t="s">
        <v>309</v>
      </c>
    </row>
    <row r="52" spans="1:18" ht="18" customHeight="1">
      <c r="A52" s="146" t="s">
        <v>151</v>
      </c>
      <c r="B52" s="120" t="s">
        <v>116</v>
      </c>
      <c r="C52" s="121">
        <v>39930</v>
      </c>
      <c r="D52" s="122">
        <v>11</v>
      </c>
      <c r="E52" s="14">
        <v>43</v>
      </c>
      <c r="F52" s="14">
        <v>37</v>
      </c>
      <c r="G52" s="15">
        <f t="shared" si="16"/>
        <v>80</v>
      </c>
      <c r="H52" s="16">
        <f t="shared" si="17"/>
        <v>69</v>
      </c>
      <c r="I52" s="159">
        <v>44</v>
      </c>
      <c r="J52" s="14">
        <v>49</v>
      </c>
      <c r="K52" s="15">
        <f t="shared" si="18"/>
        <v>93</v>
      </c>
      <c r="L52" s="18">
        <f t="shared" si="19"/>
        <v>82</v>
      </c>
      <c r="M52" s="17" t="s">
        <v>309</v>
      </c>
      <c r="N52" s="14" t="s">
        <v>309</v>
      </c>
      <c r="O52" s="14" t="s">
        <v>309</v>
      </c>
      <c r="P52" s="18" t="s">
        <v>309</v>
      </c>
      <c r="Q52" s="98" t="s">
        <v>309</v>
      </c>
      <c r="R52" s="145" t="s">
        <v>309</v>
      </c>
    </row>
    <row r="53" spans="1:18" ht="18" customHeight="1" thickBot="1">
      <c r="A53" s="147" t="s">
        <v>153</v>
      </c>
      <c r="B53" s="148" t="s">
        <v>110</v>
      </c>
      <c r="C53" s="149">
        <v>39993</v>
      </c>
      <c r="D53" s="150">
        <v>14</v>
      </c>
      <c r="E53" s="151">
        <v>53</v>
      </c>
      <c r="F53" s="151">
        <v>49</v>
      </c>
      <c r="G53" s="152">
        <f t="shared" si="16"/>
        <v>102</v>
      </c>
      <c r="H53" s="153">
        <f t="shared" si="17"/>
        <v>88</v>
      </c>
      <c r="I53" s="160">
        <v>48</v>
      </c>
      <c r="J53" s="151">
        <v>50</v>
      </c>
      <c r="K53" s="152">
        <f t="shared" si="18"/>
        <v>98</v>
      </c>
      <c r="L53" s="156">
        <f t="shared" si="19"/>
        <v>84</v>
      </c>
      <c r="M53" s="161" t="s">
        <v>309</v>
      </c>
      <c r="N53" s="151" t="s">
        <v>309</v>
      </c>
      <c r="O53" s="151" t="s">
        <v>309</v>
      </c>
      <c r="P53" s="156" t="s">
        <v>309</v>
      </c>
      <c r="Q53" s="162" t="s">
        <v>309</v>
      </c>
      <c r="R53" s="163" t="s">
        <v>309</v>
      </c>
    </row>
    <row r="54" spans="1:18">
      <c r="Q54" s="29"/>
      <c r="R54" s="29"/>
    </row>
  </sheetData>
  <sortState xmlns:xlrd2="http://schemas.microsoft.com/office/spreadsheetml/2017/richdata2" ref="A35:R53">
    <sortCondition ref="R35:R53"/>
    <sortCondition ref="O35:O53"/>
    <sortCondition ref="K35:K53"/>
  </sortState>
  <mergeCells count="18">
    <mergeCell ref="M9:P9"/>
    <mergeCell ref="E9:H9"/>
    <mergeCell ref="I9:L9"/>
    <mergeCell ref="A8:R8"/>
    <mergeCell ref="A1:R1"/>
    <mergeCell ref="A2:R2"/>
    <mergeCell ref="A3:R3"/>
    <mergeCell ref="A4:R4"/>
    <mergeCell ref="A5:R5"/>
    <mergeCell ref="A6:R6"/>
    <mergeCell ref="E33:H33"/>
    <mergeCell ref="I33:L33"/>
    <mergeCell ref="M33:P33"/>
    <mergeCell ref="A25:R25"/>
    <mergeCell ref="E26:H26"/>
    <mergeCell ref="I26:L26"/>
    <mergeCell ref="M26:P26"/>
    <mergeCell ref="A32:R32"/>
  </mergeCells>
  <phoneticPr fontId="12" type="noConversion"/>
  <printOptions horizontalCentered="1" verticalCentered="1"/>
  <pageMargins left="0" right="0" top="0" bottom="0" header="0" footer="0"/>
  <pageSetup paperSize="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49"/>
  <sheetViews>
    <sheetView zoomScale="70" workbookViewId="0">
      <selection activeCell="G11" sqref="G11:H12"/>
    </sheetView>
  </sheetViews>
  <sheetFormatPr baseColWidth="10" defaultRowHeight="18.75"/>
  <cols>
    <col min="1" max="1" width="49" style="1" bestFit="1" customWidth="1"/>
    <col min="2" max="2" width="13.28515625" style="2" customWidth="1"/>
    <col min="3" max="3" width="16" style="2" bestFit="1" customWidth="1"/>
    <col min="4" max="4" width="6.7109375" style="2" customWidth="1"/>
    <col min="5" max="5" width="7.7109375" style="2" customWidth="1"/>
    <col min="6" max="9" width="7.7109375" style="1" customWidth="1"/>
    <col min="10" max="10" width="6.7109375" style="1" customWidth="1"/>
    <col min="11" max="11" width="11.42578125" style="1" customWidth="1"/>
    <col min="12" max="16384" width="11.42578125" style="1"/>
  </cols>
  <sheetData>
    <row r="1" spans="1:20" ht="23.25">
      <c r="A1" s="230" t="s">
        <v>20</v>
      </c>
      <c r="B1" s="230"/>
      <c r="C1" s="230"/>
      <c r="D1" s="230"/>
      <c r="E1" s="230"/>
      <c r="F1" s="230"/>
      <c r="G1" s="230"/>
      <c r="H1" s="230"/>
      <c r="I1" s="230"/>
      <c r="J1" s="230"/>
    </row>
    <row r="2" spans="1:20" ht="29.25">
      <c r="A2" s="255" t="str">
        <f>JUVENILES!A2</f>
        <v>39° TORNEO AMISTAD</v>
      </c>
      <c r="B2" s="255"/>
      <c r="C2" s="255"/>
      <c r="D2" s="255"/>
      <c r="E2" s="255"/>
      <c r="F2" s="255"/>
      <c r="G2" s="255"/>
      <c r="H2" s="255"/>
      <c r="I2" s="255"/>
      <c r="J2" s="255"/>
    </row>
    <row r="3" spans="1:20">
      <c r="A3" s="232" t="s">
        <v>8</v>
      </c>
      <c r="B3" s="232"/>
      <c r="C3" s="232"/>
      <c r="D3" s="232"/>
      <c r="E3" s="232"/>
      <c r="F3" s="232"/>
      <c r="G3" s="232"/>
      <c r="H3" s="232"/>
      <c r="I3" s="232"/>
      <c r="J3" s="232"/>
    </row>
    <row r="4" spans="1:20" ht="26.25">
      <c r="A4" s="233" t="s">
        <v>38</v>
      </c>
      <c r="B4" s="233"/>
      <c r="C4" s="233"/>
      <c r="D4" s="233"/>
      <c r="E4" s="233"/>
      <c r="F4" s="233"/>
      <c r="G4" s="233"/>
      <c r="H4" s="233"/>
      <c r="I4" s="233"/>
      <c r="J4" s="233"/>
    </row>
    <row r="5" spans="1:20" ht="19.5">
      <c r="A5" s="234" t="s">
        <v>32</v>
      </c>
      <c r="B5" s="234"/>
      <c r="C5" s="234"/>
      <c r="D5" s="234"/>
      <c r="E5" s="234"/>
      <c r="F5" s="234"/>
      <c r="G5" s="234"/>
      <c r="H5" s="234"/>
      <c r="I5" s="234"/>
      <c r="J5" s="234"/>
    </row>
    <row r="6" spans="1:20">
      <c r="A6" s="235" t="str">
        <f>'ALBATROS - 12 - 13'!A6:J6</f>
        <v>12 Y 13 DE FEBRERO DE 2025</v>
      </c>
      <c r="B6" s="235"/>
      <c r="C6" s="235"/>
      <c r="D6" s="235"/>
      <c r="E6" s="235"/>
      <c r="F6" s="235"/>
      <c r="G6" s="235"/>
      <c r="H6" s="235"/>
      <c r="I6" s="235"/>
      <c r="J6" s="235"/>
    </row>
    <row r="7" spans="1:20" ht="20.25" thickBot="1">
      <c r="A7" s="6"/>
      <c r="B7" s="6"/>
      <c r="C7" s="6"/>
      <c r="D7" s="6"/>
      <c r="E7" s="6"/>
    </row>
    <row r="8" spans="1:20" ht="20.25" thickBot="1">
      <c r="A8" s="227" t="s">
        <v>39</v>
      </c>
      <c r="B8" s="228"/>
      <c r="C8" s="228"/>
      <c r="D8" s="228"/>
      <c r="E8" s="228"/>
      <c r="F8" s="228"/>
      <c r="G8" s="228"/>
      <c r="H8" s="228"/>
      <c r="I8" s="228"/>
      <c r="J8" s="229"/>
      <c r="K8" s="9"/>
      <c r="L8" s="86"/>
    </row>
    <row r="9" spans="1:20" ht="20.25" thickBot="1">
      <c r="B9" s="1"/>
      <c r="C9" s="1"/>
      <c r="D9" s="1"/>
      <c r="E9" s="256" t="s">
        <v>35</v>
      </c>
      <c r="F9" s="257"/>
      <c r="G9" s="258" t="s">
        <v>36</v>
      </c>
      <c r="H9" s="259"/>
      <c r="I9" s="124"/>
    </row>
    <row r="10" spans="1:20" s="124" customFormat="1" ht="20.25" thickBot="1">
      <c r="A10" s="12" t="s">
        <v>0</v>
      </c>
      <c r="B10" s="87" t="s">
        <v>10</v>
      </c>
      <c r="C10" s="87" t="s">
        <v>25</v>
      </c>
      <c r="D10" s="88" t="s">
        <v>1</v>
      </c>
      <c r="E10" s="25" t="s">
        <v>4</v>
      </c>
      <c r="F10" s="25" t="s">
        <v>5</v>
      </c>
      <c r="G10" s="26" t="s">
        <v>4</v>
      </c>
      <c r="H10" s="123" t="s">
        <v>5</v>
      </c>
      <c r="I10" s="4" t="s">
        <v>15</v>
      </c>
      <c r="J10" s="97" t="s">
        <v>14</v>
      </c>
      <c r="K10" s="89"/>
      <c r="L10" s="86"/>
      <c r="O10" s="1"/>
      <c r="P10" s="1"/>
      <c r="Q10" s="1"/>
      <c r="R10" s="1"/>
      <c r="S10" s="1"/>
      <c r="T10" s="1"/>
    </row>
    <row r="11" spans="1:20" ht="20.25" thickBot="1">
      <c r="A11" s="107"/>
      <c r="B11" s="108"/>
      <c r="C11" s="109"/>
      <c r="D11" s="110"/>
      <c r="E11" s="90"/>
      <c r="F11" s="111">
        <f>(E11-D11)</f>
        <v>0</v>
      </c>
      <c r="G11" s="90"/>
      <c r="H11" s="115"/>
      <c r="I11" s="116">
        <f>(F11+H11)</f>
        <v>0</v>
      </c>
      <c r="J11" s="93">
        <f>SUM(E11+G11)</f>
        <v>0</v>
      </c>
      <c r="K11" s="13" t="s">
        <v>33</v>
      </c>
      <c r="L11" s="86"/>
      <c r="N11" s="124"/>
      <c r="O11" s="124"/>
      <c r="P11" s="124"/>
      <c r="Q11" s="124"/>
    </row>
    <row r="12" spans="1:20" ht="20.25" thickBot="1">
      <c r="A12" s="107"/>
      <c r="B12" s="108"/>
      <c r="C12" s="109"/>
      <c r="D12" s="110"/>
      <c r="E12" s="90"/>
      <c r="F12" s="111">
        <f>(E12-D12)</f>
        <v>0</v>
      </c>
      <c r="G12" s="90"/>
      <c r="H12" s="115"/>
      <c r="I12" s="116">
        <f>(F12+H12)</f>
        <v>0</v>
      </c>
      <c r="J12" s="93">
        <f>SUM(E12+G12)</f>
        <v>0</v>
      </c>
      <c r="K12" s="13" t="s">
        <v>26</v>
      </c>
      <c r="L12" s="86"/>
    </row>
    <row r="13" spans="1:20">
      <c r="C13" s="1"/>
      <c r="D13" s="1"/>
      <c r="E13" s="1"/>
    </row>
    <row r="14" spans="1:20">
      <c r="C14" s="1"/>
      <c r="D14" s="1"/>
      <c r="E14" s="1"/>
    </row>
    <row r="15" spans="1:20">
      <c r="C15" s="1"/>
      <c r="D15" s="1"/>
      <c r="E15" s="1"/>
    </row>
    <row r="16" spans="1:20">
      <c r="C16" s="1"/>
      <c r="D16" s="1"/>
      <c r="E16" s="1"/>
    </row>
    <row r="17" spans="3:5">
      <c r="C17" s="1"/>
      <c r="D17" s="1"/>
      <c r="E17" s="1"/>
    </row>
    <row r="18" spans="3:5">
      <c r="C18" s="1"/>
      <c r="D18" s="1"/>
      <c r="E18" s="1"/>
    </row>
    <row r="19" spans="3:5">
      <c r="C19" s="1"/>
      <c r="D19" s="1"/>
      <c r="E19" s="1"/>
    </row>
    <row r="20" spans="3:5">
      <c r="C20" s="1"/>
      <c r="D20" s="1"/>
      <c r="E20" s="1"/>
    </row>
    <row r="21" spans="3:5">
      <c r="C21" s="1"/>
      <c r="D21" s="1"/>
      <c r="E21" s="1"/>
    </row>
    <row r="22" spans="3:5">
      <c r="C22" s="1"/>
      <c r="D22" s="1"/>
      <c r="E22" s="1"/>
    </row>
    <row r="23" spans="3:5">
      <c r="C23" s="1"/>
      <c r="D23" s="1"/>
      <c r="E23" s="1"/>
    </row>
    <row r="24" spans="3:5">
      <c r="C24" s="1"/>
      <c r="D24" s="1"/>
      <c r="E24" s="1"/>
    </row>
    <row r="25" spans="3:5">
      <c r="C25" s="1"/>
      <c r="D25" s="1"/>
      <c r="E25" s="1"/>
    </row>
    <row r="26" spans="3:5">
      <c r="C26" s="1"/>
      <c r="D26" s="1"/>
      <c r="E26" s="1"/>
    </row>
    <row r="27" spans="3:5">
      <c r="C27" s="1"/>
      <c r="D27" s="1"/>
      <c r="E27" s="1"/>
    </row>
    <row r="28" spans="3:5">
      <c r="C28" s="1"/>
      <c r="D28" s="1"/>
      <c r="E28" s="1"/>
    </row>
    <row r="29" spans="3:5">
      <c r="C29" s="1"/>
      <c r="D29" s="1"/>
      <c r="E29" s="1"/>
    </row>
    <row r="30" spans="3:5">
      <c r="C30" s="1"/>
      <c r="D30" s="1"/>
      <c r="E30" s="1"/>
    </row>
    <row r="31" spans="3:5">
      <c r="C31" s="1"/>
      <c r="D31" s="1"/>
      <c r="E31" s="1"/>
    </row>
    <row r="32" spans="3:5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</sheetData>
  <sortState xmlns:xlrd2="http://schemas.microsoft.com/office/spreadsheetml/2017/richdata2" ref="A11:J12">
    <sortCondition ref="J11:J12"/>
    <sortCondition ref="D11:D12"/>
  </sortState>
  <mergeCells count="9">
    <mergeCell ref="G9:H9"/>
    <mergeCell ref="A1:J1"/>
    <mergeCell ref="A2:J2"/>
    <mergeCell ref="A4:J4"/>
    <mergeCell ref="A5:J5"/>
    <mergeCell ref="A6:J6"/>
    <mergeCell ref="A8:J8"/>
    <mergeCell ref="E9:F9"/>
    <mergeCell ref="A3:J3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4"/>
  <sheetViews>
    <sheetView zoomScale="70" zoomScaleNormal="70" workbookViewId="0">
      <selection sqref="A1:F1"/>
    </sheetView>
  </sheetViews>
  <sheetFormatPr baseColWidth="10" defaultRowHeight="18.75"/>
  <cols>
    <col min="1" max="1" width="38.7109375" style="1" customWidth="1"/>
    <col min="2" max="2" width="53.42578125" style="1" bestFit="1" customWidth="1"/>
    <col min="3" max="3" width="10.140625" style="2" bestFit="1" customWidth="1"/>
    <col min="4" max="4" width="10.140625" style="1" customWidth="1"/>
    <col min="5" max="5" width="10.85546875" style="1" customWidth="1"/>
    <col min="6" max="6" width="4.28515625" style="1" customWidth="1"/>
    <col min="7" max="7" width="11.42578125" style="1" customWidth="1"/>
    <col min="8" max="16384" width="11.42578125" style="1"/>
  </cols>
  <sheetData>
    <row r="1" spans="1:6" ht="23.25">
      <c r="A1" s="230" t="s">
        <v>20</v>
      </c>
      <c r="B1" s="230"/>
      <c r="C1" s="230"/>
      <c r="D1" s="230"/>
      <c r="E1" s="230"/>
      <c r="F1" s="230"/>
    </row>
    <row r="2" spans="1:6" ht="29.25">
      <c r="A2" s="231" t="str">
        <f>JUVENILES!A2</f>
        <v>39° TORNEO AMISTAD</v>
      </c>
      <c r="B2" s="231"/>
      <c r="C2" s="231"/>
      <c r="D2" s="231"/>
      <c r="E2" s="231"/>
      <c r="F2" s="231"/>
    </row>
    <row r="3" spans="1:6">
      <c r="A3" s="232" t="s">
        <v>8</v>
      </c>
      <c r="B3" s="232"/>
      <c r="C3" s="232"/>
      <c r="D3" s="232"/>
      <c r="E3" s="232"/>
      <c r="F3" s="232"/>
    </row>
    <row r="4" spans="1:6" ht="26.25">
      <c r="A4" s="233" t="s">
        <v>12</v>
      </c>
      <c r="B4" s="233"/>
      <c r="C4" s="233"/>
      <c r="D4" s="233"/>
      <c r="E4" s="233"/>
      <c r="F4" s="233"/>
    </row>
    <row r="5" spans="1:6" ht="19.5">
      <c r="A5" s="234" t="s">
        <v>40</v>
      </c>
      <c r="B5" s="234"/>
      <c r="C5" s="234"/>
      <c r="D5" s="234"/>
      <c r="E5" s="234"/>
      <c r="F5" s="234"/>
    </row>
    <row r="6" spans="1:6">
      <c r="A6" s="235" t="str">
        <f>'ALBATROS - 12 - 13'!A6:J6</f>
        <v>12 Y 13 DE FEBRERO DE 2025</v>
      </c>
      <c r="B6" s="235"/>
      <c r="C6" s="235"/>
      <c r="D6" s="235"/>
      <c r="E6" s="235"/>
      <c r="F6" s="235"/>
    </row>
    <row r="7" spans="1:6" ht="19.5" thickBot="1">
      <c r="C7" s="1"/>
    </row>
    <row r="8" spans="1:6" ht="20.25" thickBot="1">
      <c r="A8" s="227" t="s">
        <v>13</v>
      </c>
      <c r="B8" s="228"/>
      <c r="C8" s="228"/>
      <c r="D8" s="228"/>
      <c r="E8" s="229"/>
    </row>
    <row r="9" spans="1:6" ht="20.25" thickBot="1">
      <c r="A9" s="4" t="s">
        <v>0</v>
      </c>
      <c r="B9" s="5" t="s">
        <v>10</v>
      </c>
      <c r="C9" s="4" t="s">
        <v>16</v>
      </c>
      <c r="D9" s="4" t="s">
        <v>17</v>
      </c>
      <c r="E9" s="4" t="s">
        <v>9</v>
      </c>
    </row>
    <row r="10" spans="1:6" ht="20.25" thickBot="1">
      <c r="A10" s="112" t="s">
        <v>377</v>
      </c>
      <c r="B10" s="113" t="s">
        <v>114</v>
      </c>
      <c r="C10" s="114">
        <v>33</v>
      </c>
      <c r="D10" s="114">
        <v>27</v>
      </c>
      <c r="E10" s="118">
        <f t="shared" ref="E10:E11" si="0">SUM(C10:D10)</f>
        <v>60</v>
      </c>
      <c r="F10" s="10" t="s">
        <v>21</v>
      </c>
    </row>
    <row r="11" spans="1:6" ht="20.25" thickBot="1">
      <c r="A11" s="112" t="s">
        <v>380</v>
      </c>
      <c r="B11" s="113" t="s">
        <v>110</v>
      </c>
      <c r="C11" s="114">
        <v>37</v>
      </c>
      <c r="D11" s="114">
        <v>37</v>
      </c>
      <c r="E11" s="118">
        <f t="shared" si="0"/>
        <v>74</v>
      </c>
      <c r="F11" s="10" t="s">
        <v>21</v>
      </c>
    </row>
    <row r="12" spans="1:6" ht="20.25" thickBot="1">
      <c r="A12" s="112" t="s">
        <v>378</v>
      </c>
      <c r="B12" s="113" t="s">
        <v>20</v>
      </c>
      <c r="C12" s="114">
        <v>44</v>
      </c>
      <c r="D12" s="114">
        <v>42</v>
      </c>
      <c r="E12" s="118">
        <f t="shared" ref="E12" si="1">SUM(C12:D12)</f>
        <v>86</v>
      </c>
      <c r="F12" s="10" t="s">
        <v>21</v>
      </c>
    </row>
    <row r="13" spans="1:6" ht="20.25" thickBot="1">
      <c r="A13" s="112" t="s">
        <v>379</v>
      </c>
      <c r="B13" s="113" t="s">
        <v>110</v>
      </c>
      <c r="C13" s="189" t="s">
        <v>309</v>
      </c>
      <c r="D13" s="189" t="s">
        <v>309</v>
      </c>
      <c r="E13" s="197" t="s">
        <v>309</v>
      </c>
      <c r="F13" s="10" t="s">
        <v>21</v>
      </c>
    </row>
    <row r="14" spans="1:6" ht="20.25" thickBot="1">
      <c r="A14" s="112" t="s">
        <v>381</v>
      </c>
      <c r="B14" s="113" t="s">
        <v>110</v>
      </c>
      <c r="C14" s="189" t="s">
        <v>309</v>
      </c>
      <c r="D14" s="114">
        <v>36</v>
      </c>
      <c r="E14" s="197" t="s">
        <v>309</v>
      </c>
      <c r="F14" s="10" t="s">
        <v>21</v>
      </c>
    </row>
    <row r="15" spans="1:6" ht="20.25" thickBot="1">
      <c r="A15" s="112" t="s">
        <v>382</v>
      </c>
      <c r="B15" s="113" t="s">
        <v>110</v>
      </c>
      <c r="C15" s="189" t="s">
        <v>309</v>
      </c>
      <c r="D15" s="189" t="s">
        <v>309</v>
      </c>
      <c r="E15" s="197" t="s">
        <v>309</v>
      </c>
      <c r="F15" s="10" t="s">
        <v>21</v>
      </c>
    </row>
    <row r="16" spans="1:6" ht="20.25" thickBot="1">
      <c r="A16" s="112" t="s">
        <v>383</v>
      </c>
      <c r="B16" s="113" t="s">
        <v>170</v>
      </c>
      <c r="C16" s="189" t="s">
        <v>309</v>
      </c>
      <c r="D16" s="114">
        <v>25</v>
      </c>
      <c r="E16" s="197" t="s">
        <v>309</v>
      </c>
      <c r="F16" s="10" t="s">
        <v>21</v>
      </c>
    </row>
    <row r="17" spans="1:6" ht="20.25" thickBot="1">
      <c r="A17" s="213" t="s">
        <v>384</v>
      </c>
      <c r="B17" s="181" t="s">
        <v>170</v>
      </c>
      <c r="C17" s="190" t="s">
        <v>309</v>
      </c>
      <c r="D17" s="214">
        <v>30</v>
      </c>
      <c r="E17" s="198" t="s">
        <v>309</v>
      </c>
      <c r="F17" s="10" t="s">
        <v>21</v>
      </c>
    </row>
    <row r="18" spans="1:6">
      <c r="C18" s="1"/>
    </row>
    <row r="19" spans="1:6">
      <c r="C19" s="1"/>
    </row>
    <row r="20" spans="1:6">
      <c r="C20" s="1"/>
    </row>
    <row r="21" spans="1:6">
      <c r="C21" s="1"/>
    </row>
    <row r="22" spans="1:6">
      <c r="C22" s="1"/>
    </row>
    <row r="23" spans="1:6">
      <c r="C23" s="1"/>
    </row>
    <row r="24" spans="1:6">
      <c r="C24" s="1"/>
    </row>
  </sheetData>
  <sortState xmlns:xlrd2="http://schemas.microsoft.com/office/spreadsheetml/2017/richdata2" ref="A10:E17">
    <sortCondition ref="E10:E17"/>
  </sortState>
  <mergeCells count="7">
    <mergeCell ref="A6:F6"/>
    <mergeCell ref="A8:E8"/>
    <mergeCell ref="A1:F1"/>
    <mergeCell ref="A2:F2"/>
    <mergeCell ref="A3:F3"/>
    <mergeCell ref="A4:F4"/>
    <mergeCell ref="A5:F5"/>
  </mergeCells>
  <printOptions horizontalCentered="1" verticalCentered="1"/>
  <pageMargins left="0" right="0" top="0" bottom="0" header="0" footer="0"/>
  <pageSetup paperSize="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T55"/>
  <sheetViews>
    <sheetView zoomScaleNormal="100" workbookViewId="0">
      <selection sqref="A1:T1"/>
    </sheetView>
  </sheetViews>
  <sheetFormatPr baseColWidth="10" defaultRowHeight="15.75"/>
  <cols>
    <col min="1" max="1" width="29.85546875" style="21" customWidth="1"/>
    <col min="2" max="2" width="8.140625" style="21" bestFit="1" customWidth="1"/>
    <col min="3" max="3" width="12.7109375" style="45" bestFit="1" customWidth="1"/>
    <col min="4" max="7" width="3.85546875" style="21" bestFit="1" customWidth="1"/>
    <col min="8" max="14" width="3.85546875" style="46" bestFit="1" customWidth="1"/>
    <col min="15" max="16" width="5.140625" style="46" bestFit="1" customWidth="1"/>
    <col min="17" max="18" width="4.85546875" style="46" customWidth="1"/>
    <col min="19" max="19" width="10.42578125" style="21" bestFit="1" customWidth="1"/>
    <col min="20" max="20" width="4.42578125" style="21" bestFit="1" customWidth="1"/>
    <col min="21" max="16384" width="11.42578125" style="21"/>
  </cols>
  <sheetData>
    <row r="1" spans="1:20">
      <c r="A1" s="260" t="str">
        <f>JUVENILES!A1</f>
        <v>SIERRA DE LOS PADRES GOLF CLUB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</row>
    <row r="2" spans="1:20">
      <c r="A2" s="260" t="str">
        <f>JUVENILES!A2</f>
        <v>39° TORNEO AMISTAD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35"/>
      <c r="T2" s="37"/>
    </row>
    <row r="3" spans="1:20">
      <c r="A3" s="260" t="str">
        <f>JUVENILES!A3</f>
        <v>FEDERACION REGIONAL DE GOLF MAR Y SIERRAS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35"/>
      <c r="T3" s="37"/>
    </row>
    <row r="4" spans="1:20">
      <c r="A4" s="260" t="str">
        <f>JUVENILES!A4</f>
        <v>MENORES CON HCP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35"/>
      <c r="T4" s="37"/>
    </row>
    <row r="5" spans="1:20">
      <c r="A5" s="260" t="str">
        <f>JUVENILES!A5</f>
        <v>6 VUELTAS DE 9 HOYOS MEDAL PLAY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35"/>
      <c r="T5" s="37"/>
    </row>
    <row r="6" spans="1:20">
      <c r="A6" s="260" t="str">
        <f>JUVENILES!A6</f>
        <v>11; 12 Y 13 DE FEBRERO DE 2025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35"/>
      <c r="T6" s="37"/>
    </row>
    <row r="7" spans="1:20" ht="16.5" thickBot="1">
      <c r="A7" s="35"/>
      <c r="B7" s="35"/>
      <c r="C7" s="38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7"/>
    </row>
    <row r="8" spans="1:20" ht="16.5" thickBot="1">
      <c r="A8" s="261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3"/>
      <c r="S8" s="35"/>
      <c r="T8" s="37"/>
    </row>
    <row r="9" spans="1:20" ht="16.5" thickBot="1">
      <c r="A9" s="39" t="s">
        <v>6</v>
      </c>
      <c r="B9" s="40" t="s">
        <v>10</v>
      </c>
      <c r="C9" s="41" t="s">
        <v>25</v>
      </c>
      <c r="D9" s="39" t="s">
        <v>1</v>
      </c>
      <c r="E9" s="39" t="s">
        <v>2</v>
      </c>
      <c r="F9" s="39" t="s">
        <v>3</v>
      </c>
      <c r="G9" s="39" t="s">
        <v>4</v>
      </c>
      <c r="H9" s="39" t="s">
        <v>5</v>
      </c>
      <c r="I9" s="57" t="s">
        <v>2</v>
      </c>
      <c r="J9" s="57" t="s">
        <v>3</v>
      </c>
      <c r="K9" s="57" t="s">
        <v>4</v>
      </c>
      <c r="L9" s="57" t="s">
        <v>5</v>
      </c>
      <c r="M9" s="39" t="s">
        <v>2</v>
      </c>
      <c r="N9" s="39" t="s">
        <v>3</v>
      </c>
      <c r="O9" s="39" t="s">
        <v>4</v>
      </c>
      <c r="P9" s="39" t="s">
        <v>5</v>
      </c>
      <c r="Q9" s="57" t="s">
        <v>15</v>
      </c>
      <c r="R9" s="57" t="s">
        <v>14</v>
      </c>
      <c r="S9" s="35"/>
      <c r="T9" s="37"/>
    </row>
    <row r="10" spans="1:20" ht="20.100000000000001" customHeight="1" thickBot="1">
      <c r="A10" s="42"/>
      <c r="B10" s="43"/>
      <c r="C10" s="48"/>
      <c r="D10" s="49"/>
      <c r="E10" s="54"/>
      <c r="F10" s="43"/>
      <c r="G10" s="43"/>
      <c r="H10" s="49"/>
      <c r="I10" s="58"/>
      <c r="J10" s="59"/>
      <c r="K10" s="59"/>
      <c r="L10" s="66"/>
      <c r="M10" s="54"/>
      <c r="N10" s="43"/>
      <c r="O10" s="43"/>
      <c r="P10" s="49"/>
      <c r="Q10" s="58"/>
      <c r="R10" s="66"/>
      <c r="S10" s="47" t="s">
        <v>22</v>
      </c>
      <c r="T10" s="37"/>
    </row>
    <row r="11" spans="1:20" ht="20.100000000000001" customHeight="1" thickBot="1">
      <c r="A11" s="42"/>
      <c r="B11" s="43"/>
      <c r="C11" s="48"/>
      <c r="D11" s="49"/>
      <c r="E11" s="54"/>
      <c r="F11" s="43"/>
      <c r="G11" s="43"/>
      <c r="H11" s="49"/>
      <c r="I11" s="58"/>
      <c r="J11" s="59"/>
      <c r="K11" s="59"/>
      <c r="L11" s="66"/>
      <c r="M11" s="54"/>
      <c r="N11" s="43"/>
      <c r="O11" s="43"/>
      <c r="P11" s="49"/>
      <c r="Q11" s="58"/>
      <c r="R11" s="66"/>
      <c r="S11" s="47" t="s">
        <v>23</v>
      </c>
      <c r="T11" s="37"/>
    </row>
    <row r="12" spans="1:20" ht="18.75" customHeight="1" thickBot="1">
      <c r="A12" s="42"/>
      <c r="B12" s="43"/>
      <c r="C12" s="48"/>
      <c r="D12" s="49"/>
      <c r="E12" s="54"/>
      <c r="F12" s="43"/>
      <c r="G12" s="43"/>
      <c r="H12" s="44"/>
      <c r="I12" s="58"/>
      <c r="J12" s="59"/>
      <c r="K12" s="59"/>
      <c r="L12" s="60"/>
      <c r="M12" s="54"/>
      <c r="N12" s="43"/>
      <c r="O12" s="43"/>
      <c r="P12" s="44"/>
      <c r="Q12" s="64"/>
      <c r="R12" s="60"/>
      <c r="S12" s="47" t="s">
        <v>26</v>
      </c>
      <c r="T12" s="37"/>
    </row>
    <row r="13" spans="1:20" ht="20.100000000000001" customHeight="1" thickBot="1">
      <c r="A13" s="50"/>
      <c r="B13" s="51"/>
      <c r="C13" s="52"/>
      <c r="D13" s="53"/>
      <c r="E13" s="55"/>
      <c r="F13" s="51"/>
      <c r="G13" s="51"/>
      <c r="H13" s="56"/>
      <c r="I13" s="61"/>
      <c r="J13" s="62"/>
      <c r="K13" s="62"/>
      <c r="L13" s="63"/>
      <c r="M13" s="55"/>
      <c r="N13" s="51"/>
      <c r="O13" s="51"/>
      <c r="P13" s="56"/>
      <c r="Q13" s="65"/>
      <c r="R13" s="63"/>
      <c r="S13" s="47" t="s">
        <v>27</v>
      </c>
      <c r="T13" s="37"/>
    </row>
    <row r="14" spans="1:20" thickBot="1">
      <c r="C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T14" s="37"/>
    </row>
    <row r="15" spans="1:20" ht="16.5" thickBot="1">
      <c r="A15" s="261" t="str">
        <f>JUVENILES!A8</f>
        <v>CABALLEROS JUVENILES ( CLASES  00 - 01 - 02  - 03 - 04 - 05 Y 06 )</v>
      </c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3"/>
      <c r="S15" s="35"/>
      <c r="T15" s="37"/>
    </row>
    <row r="16" spans="1:20" ht="16.5" thickBot="1">
      <c r="A16" s="39" t="s">
        <v>0</v>
      </c>
      <c r="B16" s="40" t="s">
        <v>10</v>
      </c>
      <c r="C16" s="41" t="s">
        <v>25</v>
      </c>
      <c r="D16" s="39" t="s">
        <v>1</v>
      </c>
      <c r="E16" s="39" t="s">
        <v>2</v>
      </c>
      <c r="F16" s="39" t="s">
        <v>3</v>
      </c>
      <c r="G16" s="39" t="s">
        <v>4</v>
      </c>
      <c r="H16" s="39" t="s">
        <v>5</v>
      </c>
      <c r="I16" s="57" t="s">
        <v>2</v>
      </c>
      <c r="J16" s="57" t="s">
        <v>3</v>
      </c>
      <c r="K16" s="57" t="s">
        <v>4</v>
      </c>
      <c r="L16" s="57" t="s">
        <v>5</v>
      </c>
      <c r="M16" s="39" t="s">
        <v>2</v>
      </c>
      <c r="N16" s="39" t="s">
        <v>3</v>
      </c>
      <c r="O16" s="39" t="s">
        <v>4</v>
      </c>
      <c r="P16" s="39" t="s">
        <v>5</v>
      </c>
      <c r="Q16" s="57" t="s">
        <v>15</v>
      </c>
      <c r="R16" s="57" t="s">
        <v>14</v>
      </c>
      <c r="S16" s="35"/>
      <c r="T16" s="37"/>
    </row>
    <row r="17" spans="1:20" ht="20.100000000000001" customHeight="1" thickBot="1">
      <c r="A17" s="42"/>
      <c r="B17" s="43"/>
      <c r="C17" s="48"/>
      <c r="D17" s="49"/>
      <c r="E17" s="54"/>
      <c r="F17" s="43"/>
      <c r="G17" s="43"/>
      <c r="H17" s="49"/>
      <c r="I17" s="58"/>
      <c r="J17" s="59"/>
      <c r="K17" s="59"/>
      <c r="L17" s="66"/>
      <c r="M17" s="54"/>
      <c r="N17" s="43"/>
      <c r="O17" s="43"/>
      <c r="P17" s="49"/>
      <c r="Q17" s="58"/>
      <c r="R17" s="66"/>
      <c r="S17" s="47" t="s">
        <v>22</v>
      </c>
      <c r="T17" s="37"/>
    </row>
    <row r="18" spans="1:20" ht="20.100000000000001" customHeight="1" thickBot="1">
      <c r="A18" s="42"/>
      <c r="B18" s="43"/>
      <c r="C18" s="48"/>
      <c r="D18" s="49"/>
      <c r="E18" s="54"/>
      <c r="F18" s="43"/>
      <c r="G18" s="43"/>
      <c r="H18" s="49"/>
      <c r="I18" s="58"/>
      <c r="J18" s="59"/>
      <c r="K18" s="59"/>
      <c r="L18" s="66"/>
      <c r="M18" s="54"/>
      <c r="N18" s="43"/>
      <c r="O18" s="43"/>
      <c r="P18" s="49"/>
      <c r="Q18" s="58"/>
      <c r="R18" s="66"/>
      <c r="S18" s="47" t="s">
        <v>23</v>
      </c>
      <c r="T18" s="37"/>
    </row>
    <row r="19" spans="1:20" ht="18.75" customHeight="1" thickBot="1">
      <c r="A19" s="42"/>
      <c r="B19" s="43"/>
      <c r="C19" s="48"/>
      <c r="D19" s="49"/>
      <c r="E19" s="54"/>
      <c r="F19" s="43"/>
      <c r="G19" s="43"/>
      <c r="H19" s="44"/>
      <c r="I19" s="58"/>
      <c r="J19" s="59"/>
      <c r="K19" s="59"/>
      <c r="L19" s="60"/>
      <c r="M19" s="54"/>
      <c r="N19" s="43"/>
      <c r="O19" s="43"/>
      <c r="P19" s="44"/>
      <c r="Q19" s="64"/>
      <c r="R19" s="60"/>
      <c r="S19" s="47" t="s">
        <v>26</v>
      </c>
      <c r="T19" s="37"/>
    </row>
    <row r="20" spans="1:20" ht="20.100000000000001" customHeight="1" thickBot="1">
      <c r="A20" s="50"/>
      <c r="B20" s="51"/>
      <c r="C20" s="52"/>
      <c r="D20" s="53"/>
      <c r="E20" s="55"/>
      <c r="F20" s="51"/>
      <c r="G20" s="51"/>
      <c r="H20" s="56"/>
      <c r="I20" s="61"/>
      <c r="J20" s="62"/>
      <c r="K20" s="62"/>
      <c r="L20" s="63"/>
      <c r="M20" s="55"/>
      <c r="N20" s="51"/>
      <c r="O20" s="51"/>
      <c r="P20" s="56"/>
      <c r="Q20" s="65"/>
      <c r="R20" s="63"/>
      <c r="S20" s="47" t="s">
        <v>27</v>
      </c>
      <c r="T20" s="37"/>
    </row>
    <row r="21" spans="1:20" ht="16.5" thickBot="1"/>
    <row r="22" spans="1:20" ht="16.5" thickBot="1">
      <c r="A22" s="261"/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3"/>
      <c r="S22" s="35"/>
      <c r="T22" s="37"/>
    </row>
    <row r="23" spans="1:20" ht="16.5" thickBot="1">
      <c r="A23" s="39" t="s">
        <v>6</v>
      </c>
      <c r="B23" s="40" t="s">
        <v>10</v>
      </c>
      <c r="C23" s="41" t="s">
        <v>25</v>
      </c>
      <c r="D23" s="39" t="s">
        <v>1</v>
      </c>
      <c r="E23" s="39" t="s">
        <v>2</v>
      </c>
      <c r="F23" s="39" t="s">
        <v>3</v>
      </c>
      <c r="G23" s="39" t="s">
        <v>4</v>
      </c>
      <c r="H23" s="39" t="s">
        <v>5</v>
      </c>
      <c r="I23" s="57" t="s">
        <v>2</v>
      </c>
      <c r="J23" s="57" t="s">
        <v>3</v>
      </c>
      <c r="K23" s="57" t="s">
        <v>4</v>
      </c>
      <c r="L23" s="57" t="s">
        <v>5</v>
      </c>
      <c r="M23" s="39" t="s">
        <v>2</v>
      </c>
      <c r="N23" s="39" t="s">
        <v>3</v>
      </c>
      <c r="O23" s="39" t="s">
        <v>4</v>
      </c>
      <c r="P23" s="39" t="s">
        <v>5</v>
      </c>
      <c r="Q23" s="57" t="s">
        <v>15</v>
      </c>
      <c r="R23" s="57" t="s">
        <v>14</v>
      </c>
      <c r="S23" s="35"/>
      <c r="T23" s="37"/>
    </row>
    <row r="24" spans="1:20" ht="20.100000000000001" customHeight="1" thickBot="1">
      <c r="A24" s="42"/>
      <c r="B24" s="43"/>
      <c r="C24" s="48"/>
      <c r="D24" s="49"/>
      <c r="E24" s="54"/>
      <c r="F24" s="43"/>
      <c r="G24" s="43"/>
      <c r="H24" s="49"/>
      <c r="I24" s="58"/>
      <c r="J24" s="59"/>
      <c r="K24" s="59"/>
      <c r="L24" s="66"/>
      <c r="M24" s="54"/>
      <c r="N24" s="43"/>
      <c r="O24" s="43"/>
      <c r="P24" s="49"/>
      <c r="Q24" s="58"/>
      <c r="R24" s="66"/>
      <c r="S24" s="47" t="s">
        <v>22</v>
      </c>
      <c r="T24" s="37"/>
    </row>
    <row r="25" spans="1:20" ht="20.100000000000001" customHeight="1" thickBot="1">
      <c r="A25" s="42"/>
      <c r="B25" s="43"/>
      <c r="C25" s="48"/>
      <c r="D25" s="49"/>
      <c r="E25" s="54"/>
      <c r="F25" s="43"/>
      <c r="G25" s="43"/>
      <c r="H25" s="49"/>
      <c r="I25" s="58"/>
      <c r="J25" s="59"/>
      <c r="K25" s="59"/>
      <c r="L25" s="66"/>
      <c r="M25" s="54"/>
      <c r="N25" s="43"/>
      <c r="O25" s="43"/>
      <c r="P25" s="49"/>
      <c r="Q25" s="58"/>
      <c r="R25" s="66"/>
      <c r="S25" s="47" t="s">
        <v>23</v>
      </c>
      <c r="T25" s="37"/>
    </row>
    <row r="26" spans="1:20" ht="18.75" customHeight="1" thickBot="1">
      <c r="A26" s="42"/>
      <c r="B26" s="43"/>
      <c r="C26" s="48"/>
      <c r="D26" s="49"/>
      <c r="E26" s="54"/>
      <c r="F26" s="43"/>
      <c r="G26" s="43"/>
      <c r="H26" s="44"/>
      <c r="I26" s="58"/>
      <c r="J26" s="59"/>
      <c r="K26" s="59"/>
      <c r="L26" s="60"/>
      <c r="M26" s="54"/>
      <c r="N26" s="43"/>
      <c r="O26" s="43"/>
      <c r="P26" s="44"/>
      <c r="Q26" s="64"/>
      <c r="R26" s="60"/>
      <c r="S26" s="47" t="s">
        <v>26</v>
      </c>
      <c r="T26" s="37"/>
    </row>
    <row r="27" spans="1:20" ht="20.100000000000001" customHeight="1" thickBot="1">
      <c r="A27" s="50"/>
      <c r="B27" s="51"/>
      <c r="C27" s="52"/>
      <c r="D27" s="53"/>
      <c r="E27" s="55"/>
      <c r="F27" s="51"/>
      <c r="G27" s="51"/>
      <c r="H27" s="56"/>
      <c r="I27" s="61"/>
      <c r="J27" s="62"/>
      <c r="K27" s="62"/>
      <c r="L27" s="63"/>
      <c r="M27" s="55"/>
      <c r="N27" s="51"/>
      <c r="O27" s="51"/>
      <c r="P27" s="56"/>
      <c r="Q27" s="65"/>
      <c r="R27" s="63"/>
      <c r="S27" s="47" t="s">
        <v>27</v>
      </c>
      <c r="T27" s="37"/>
    </row>
    <row r="28" spans="1:20" ht="16.5" thickBot="1"/>
    <row r="29" spans="1:20" ht="16.5" thickBot="1">
      <c r="A29" s="261" t="str">
        <f>MENORES!A8</f>
        <v>CABALLEROS MENORES ( CLASES  06 - 07 Y 08 )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3"/>
      <c r="S29" s="35"/>
      <c r="T29" s="37"/>
    </row>
    <row r="30" spans="1:20" ht="16.5" thickBot="1">
      <c r="A30" s="39" t="s">
        <v>0</v>
      </c>
      <c r="B30" s="40" t="s">
        <v>10</v>
      </c>
      <c r="C30" s="41" t="s">
        <v>25</v>
      </c>
      <c r="D30" s="39" t="s">
        <v>1</v>
      </c>
      <c r="E30" s="39" t="s">
        <v>2</v>
      </c>
      <c r="F30" s="39" t="s">
        <v>3</v>
      </c>
      <c r="G30" s="39" t="s">
        <v>4</v>
      </c>
      <c r="H30" s="39" t="s">
        <v>5</v>
      </c>
      <c r="I30" s="57" t="s">
        <v>2</v>
      </c>
      <c r="J30" s="57" t="s">
        <v>3</v>
      </c>
      <c r="K30" s="57" t="s">
        <v>4</v>
      </c>
      <c r="L30" s="57" t="s">
        <v>5</v>
      </c>
      <c r="M30" s="39" t="s">
        <v>2</v>
      </c>
      <c r="N30" s="39" t="s">
        <v>3</v>
      </c>
      <c r="O30" s="39" t="s">
        <v>4</v>
      </c>
      <c r="P30" s="39" t="s">
        <v>5</v>
      </c>
      <c r="Q30" s="57" t="s">
        <v>15</v>
      </c>
      <c r="R30" s="57" t="s">
        <v>14</v>
      </c>
      <c r="S30" s="35"/>
      <c r="T30" s="37"/>
    </row>
    <row r="31" spans="1:20" ht="20.100000000000001" customHeight="1" thickBot="1">
      <c r="A31" s="42"/>
      <c r="B31" s="43"/>
      <c r="C31" s="48"/>
      <c r="D31" s="49"/>
      <c r="E31" s="54"/>
      <c r="F31" s="43"/>
      <c r="G31" s="43"/>
      <c r="H31" s="49"/>
      <c r="I31" s="58"/>
      <c r="J31" s="59"/>
      <c r="K31" s="59"/>
      <c r="L31" s="66"/>
      <c r="M31" s="54"/>
      <c r="N31" s="43"/>
      <c r="O31" s="43"/>
      <c r="P31" s="49"/>
      <c r="Q31" s="58"/>
      <c r="R31" s="66"/>
      <c r="S31" s="47" t="s">
        <v>22</v>
      </c>
      <c r="T31" s="37"/>
    </row>
    <row r="32" spans="1:20" ht="20.100000000000001" customHeight="1" thickBot="1">
      <c r="A32" s="42"/>
      <c r="B32" s="43"/>
      <c r="C32" s="48"/>
      <c r="D32" s="49"/>
      <c r="E32" s="54"/>
      <c r="F32" s="43"/>
      <c r="G32" s="43"/>
      <c r="H32" s="49"/>
      <c r="I32" s="58"/>
      <c r="J32" s="59"/>
      <c r="K32" s="59"/>
      <c r="L32" s="66"/>
      <c r="M32" s="54"/>
      <c r="N32" s="43"/>
      <c r="O32" s="43"/>
      <c r="P32" s="49"/>
      <c r="Q32" s="58"/>
      <c r="R32" s="66"/>
      <c r="S32" s="47" t="s">
        <v>23</v>
      </c>
      <c r="T32" s="37"/>
    </row>
    <row r="33" spans="1:20" ht="18.75" customHeight="1" thickBot="1">
      <c r="A33" s="42"/>
      <c r="B33" s="43"/>
      <c r="C33" s="48"/>
      <c r="D33" s="49"/>
      <c r="E33" s="54"/>
      <c r="F33" s="43"/>
      <c r="G33" s="43"/>
      <c r="H33" s="44"/>
      <c r="I33" s="58"/>
      <c r="J33" s="59"/>
      <c r="K33" s="59"/>
      <c r="L33" s="60"/>
      <c r="M33" s="54"/>
      <c r="N33" s="43"/>
      <c r="O33" s="43"/>
      <c r="P33" s="44"/>
      <c r="Q33" s="64"/>
      <c r="R33" s="60"/>
      <c r="S33" s="47" t="s">
        <v>26</v>
      </c>
      <c r="T33" s="37"/>
    </row>
    <row r="34" spans="1:20" ht="20.100000000000001" customHeight="1" thickBot="1">
      <c r="A34" s="50"/>
      <c r="B34" s="51"/>
      <c r="C34" s="52"/>
      <c r="D34" s="53"/>
      <c r="E34" s="55"/>
      <c r="F34" s="51"/>
      <c r="G34" s="51"/>
      <c r="H34" s="56"/>
      <c r="I34" s="61"/>
      <c r="J34" s="62"/>
      <c r="K34" s="62"/>
      <c r="L34" s="63"/>
      <c r="M34" s="55"/>
      <c r="N34" s="51"/>
      <c r="O34" s="51"/>
      <c r="P34" s="56"/>
      <c r="Q34" s="65"/>
      <c r="R34" s="63"/>
      <c r="S34" s="47" t="s">
        <v>27</v>
      </c>
      <c r="T34" s="37"/>
    </row>
    <row r="35" spans="1:20" ht="16.5" thickBot="1"/>
    <row r="36" spans="1:20" ht="16.5" thickBot="1">
      <c r="A36" s="261" t="str">
        <f>'MEN 15'!A59:R59</f>
        <v>DAMAS MENORES DE 15 AÑOS ( CLASES 10 Y POSTERIORES )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3"/>
      <c r="S36" s="35"/>
      <c r="T36" s="37"/>
    </row>
    <row r="37" spans="1:20" ht="16.5" thickBot="1">
      <c r="A37" s="39" t="s">
        <v>6</v>
      </c>
      <c r="B37" s="40" t="s">
        <v>10</v>
      </c>
      <c r="C37" s="41" t="s">
        <v>25</v>
      </c>
      <c r="D37" s="39" t="s">
        <v>1</v>
      </c>
      <c r="E37" s="39" t="s">
        <v>2</v>
      </c>
      <c r="F37" s="39" t="s">
        <v>3</v>
      </c>
      <c r="G37" s="39" t="s">
        <v>4</v>
      </c>
      <c r="H37" s="39" t="s">
        <v>5</v>
      </c>
      <c r="I37" s="57" t="s">
        <v>2</v>
      </c>
      <c r="J37" s="57" t="s">
        <v>3</v>
      </c>
      <c r="K37" s="57" t="s">
        <v>4</v>
      </c>
      <c r="L37" s="57" t="s">
        <v>5</v>
      </c>
      <c r="M37" s="39" t="s">
        <v>2</v>
      </c>
      <c r="N37" s="39" t="s">
        <v>3</v>
      </c>
      <c r="O37" s="39" t="s">
        <v>4</v>
      </c>
      <c r="P37" s="39" t="s">
        <v>5</v>
      </c>
      <c r="Q37" s="57" t="s">
        <v>15</v>
      </c>
      <c r="R37" s="57" t="s">
        <v>14</v>
      </c>
      <c r="S37" s="35"/>
      <c r="T37" s="37"/>
    </row>
    <row r="38" spans="1:20" ht="20.100000000000001" customHeight="1" thickBot="1">
      <c r="A38" s="42"/>
      <c r="B38" s="43"/>
      <c r="C38" s="48"/>
      <c r="D38" s="49"/>
      <c r="E38" s="54"/>
      <c r="F38" s="43"/>
      <c r="G38" s="43"/>
      <c r="H38" s="49"/>
      <c r="I38" s="58"/>
      <c r="J38" s="59"/>
      <c r="K38" s="59"/>
      <c r="L38" s="66"/>
      <c r="M38" s="54"/>
      <c r="N38" s="43"/>
      <c r="O38" s="43"/>
      <c r="P38" s="49"/>
      <c r="Q38" s="58"/>
      <c r="R38" s="66"/>
      <c r="S38" s="47" t="s">
        <v>22</v>
      </c>
      <c r="T38" s="37"/>
    </row>
    <row r="39" spans="1:20" ht="20.100000000000001" customHeight="1" thickBot="1">
      <c r="A39" s="42"/>
      <c r="B39" s="43"/>
      <c r="C39" s="48"/>
      <c r="D39" s="49"/>
      <c r="E39" s="54"/>
      <c r="F39" s="43"/>
      <c r="G39" s="43"/>
      <c r="H39" s="49"/>
      <c r="I39" s="58"/>
      <c r="J39" s="59"/>
      <c r="K39" s="59"/>
      <c r="L39" s="66"/>
      <c r="M39" s="54"/>
      <c r="N39" s="43"/>
      <c r="O39" s="43"/>
      <c r="P39" s="49"/>
      <c r="Q39" s="58"/>
      <c r="R39" s="66"/>
      <c r="S39" s="47" t="s">
        <v>23</v>
      </c>
      <c r="T39" s="37"/>
    </row>
    <row r="40" spans="1:20" ht="18.75" customHeight="1" thickBot="1">
      <c r="A40" s="42"/>
      <c r="B40" s="43"/>
      <c r="C40" s="48"/>
      <c r="D40" s="49"/>
      <c r="E40" s="54"/>
      <c r="F40" s="43"/>
      <c r="G40" s="43"/>
      <c r="H40" s="44"/>
      <c r="I40" s="58"/>
      <c r="J40" s="59"/>
      <c r="K40" s="59"/>
      <c r="L40" s="60"/>
      <c r="M40" s="54"/>
      <c r="N40" s="43"/>
      <c r="O40" s="43"/>
      <c r="P40" s="44"/>
      <c r="Q40" s="64"/>
      <c r="R40" s="60"/>
      <c r="S40" s="47" t="s">
        <v>26</v>
      </c>
      <c r="T40" s="37"/>
    </row>
    <row r="41" spans="1:20" ht="20.100000000000001" customHeight="1" thickBot="1">
      <c r="A41" s="50"/>
      <c r="B41" s="51"/>
      <c r="C41" s="52"/>
      <c r="D41" s="53"/>
      <c r="E41" s="55"/>
      <c r="F41" s="51"/>
      <c r="G41" s="51"/>
      <c r="H41" s="56"/>
      <c r="I41" s="61"/>
      <c r="J41" s="62"/>
      <c r="K41" s="62"/>
      <c r="L41" s="63"/>
      <c r="M41" s="55"/>
      <c r="N41" s="51"/>
      <c r="O41" s="51"/>
      <c r="P41" s="56"/>
      <c r="Q41" s="65"/>
      <c r="R41" s="63"/>
      <c r="S41" s="47" t="s">
        <v>27</v>
      </c>
      <c r="T41" s="37"/>
    </row>
    <row r="42" spans="1:20" ht="16.5" thickBot="1"/>
    <row r="43" spans="1:20" ht="16.5" thickBot="1">
      <c r="A43" s="261" t="str">
        <f>'MEN 15'!A7:R7</f>
        <v>CABALLEROS MENORES DE 15 AÑOS ( CLASES 10 Y 11 )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3"/>
      <c r="S43" s="35"/>
      <c r="T43" s="37"/>
    </row>
    <row r="44" spans="1:20" ht="16.5" thickBot="1">
      <c r="A44" s="39" t="s">
        <v>0</v>
      </c>
      <c r="B44" s="40" t="s">
        <v>10</v>
      </c>
      <c r="C44" s="41" t="s">
        <v>25</v>
      </c>
      <c r="D44" s="39" t="s">
        <v>1</v>
      </c>
      <c r="E44" s="39" t="s">
        <v>2</v>
      </c>
      <c r="F44" s="39" t="s">
        <v>3</v>
      </c>
      <c r="G44" s="39" t="s">
        <v>4</v>
      </c>
      <c r="H44" s="39" t="s">
        <v>5</v>
      </c>
      <c r="I44" s="57" t="s">
        <v>2</v>
      </c>
      <c r="J44" s="57" t="s">
        <v>3</v>
      </c>
      <c r="K44" s="57" t="s">
        <v>4</v>
      </c>
      <c r="L44" s="57" t="s">
        <v>5</v>
      </c>
      <c r="M44" s="39" t="s">
        <v>2</v>
      </c>
      <c r="N44" s="39" t="s">
        <v>3</v>
      </c>
      <c r="O44" s="39" t="s">
        <v>4</v>
      </c>
      <c r="P44" s="39" t="s">
        <v>5</v>
      </c>
      <c r="Q44" s="57" t="s">
        <v>15</v>
      </c>
      <c r="R44" s="57" t="s">
        <v>14</v>
      </c>
      <c r="S44" s="35"/>
      <c r="T44" s="37"/>
    </row>
    <row r="45" spans="1:20" ht="20.100000000000001" customHeight="1" thickBot="1">
      <c r="A45" s="42"/>
      <c r="B45" s="43"/>
      <c r="C45" s="48"/>
      <c r="D45" s="49"/>
      <c r="E45" s="54"/>
      <c r="F45" s="43"/>
      <c r="G45" s="43"/>
      <c r="H45" s="49"/>
      <c r="I45" s="58"/>
      <c r="J45" s="59"/>
      <c r="K45" s="59"/>
      <c r="L45" s="66"/>
      <c r="M45" s="54"/>
      <c r="N45" s="43"/>
      <c r="O45" s="43"/>
      <c r="P45" s="49"/>
      <c r="Q45" s="58"/>
      <c r="R45" s="66"/>
      <c r="S45" s="47" t="s">
        <v>22</v>
      </c>
      <c r="T45" s="37"/>
    </row>
    <row r="46" spans="1:20" ht="20.100000000000001" customHeight="1" thickBot="1">
      <c r="A46" s="42"/>
      <c r="B46" s="43"/>
      <c r="C46" s="48"/>
      <c r="D46" s="49"/>
      <c r="E46" s="54"/>
      <c r="F46" s="43"/>
      <c r="G46" s="43"/>
      <c r="H46" s="49"/>
      <c r="I46" s="58"/>
      <c r="J46" s="59"/>
      <c r="K46" s="59"/>
      <c r="L46" s="66"/>
      <c r="M46" s="54"/>
      <c r="N46" s="43"/>
      <c r="O46" s="43"/>
      <c r="P46" s="49"/>
      <c r="Q46" s="58"/>
      <c r="R46" s="66"/>
      <c r="S46" s="47" t="s">
        <v>23</v>
      </c>
      <c r="T46" s="37"/>
    </row>
    <row r="47" spans="1:20" ht="18.75" customHeight="1" thickBot="1">
      <c r="A47" s="42"/>
      <c r="B47" s="43"/>
      <c r="C47" s="48"/>
      <c r="D47" s="49"/>
      <c r="E47" s="54"/>
      <c r="F47" s="43"/>
      <c r="G47" s="43"/>
      <c r="H47" s="44"/>
      <c r="I47" s="58"/>
      <c r="J47" s="59"/>
      <c r="K47" s="59"/>
      <c r="L47" s="60"/>
      <c r="M47" s="54"/>
      <c r="N47" s="43"/>
      <c r="O47" s="43"/>
      <c r="P47" s="44"/>
      <c r="Q47" s="64"/>
      <c r="R47" s="60"/>
      <c r="S47" s="47" t="s">
        <v>26</v>
      </c>
      <c r="T47" s="37"/>
    </row>
    <row r="48" spans="1:20" ht="20.100000000000001" customHeight="1" thickBot="1">
      <c r="A48" s="50"/>
      <c r="B48" s="51"/>
      <c r="C48" s="52"/>
      <c r="D48" s="53"/>
      <c r="E48" s="55"/>
      <c r="F48" s="51"/>
      <c r="G48" s="51"/>
      <c r="H48" s="56"/>
      <c r="I48" s="61"/>
      <c r="J48" s="62"/>
      <c r="K48" s="62"/>
      <c r="L48" s="63"/>
      <c r="M48" s="55"/>
      <c r="N48" s="51"/>
      <c r="O48" s="51"/>
      <c r="P48" s="56"/>
      <c r="Q48" s="65"/>
      <c r="R48" s="63"/>
      <c r="S48" s="47" t="s">
        <v>27</v>
      </c>
      <c r="T48" s="37"/>
    </row>
    <row r="49" spans="1:20" ht="16.5" thickBot="1"/>
    <row r="50" spans="1:20" ht="16.5" thickBot="1">
      <c r="A50" s="261" t="str">
        <f>'MEN 13'!A8:R8</f>
        <v>CABALLEROS MENORES DE 13 AÑOS ( CLASES 12 Y POSTERIORES )</v>
      </c>
      <c r="B50" s="262"/>
      <c r="C50" s="262"/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3"/>
      <c r="S50" s="35"/>
      <c r="T50" s="37"/>
    </row>
    <row r="51" spans="1:20" ht="16.5" thickBot="1">
      <c r="A51" s="39" t="s">
        <v>0</v>
      </c>
      <c r="B51" s="40" t="s">
        <v>10</v>
      </c>
      <c r="C51" s="41" t="s">
        <v>25</v>
      </c>
      <c r="D51" s="39" t="s">
        <v>1</v>
      </c>
      <c r="E51" s="39" t="s">
        <v>2</v>
      </c>
      <c r="F51" s="39" t="s">
        <v>3</v>
      </c>
      <c r="G51" s="39" t="s">
        <v>4</v>
      </c>
      <c r="H51" s="39" t="s">
        <v>5</v>
      </c>
      <c r="I51" s="57" t="s">
        <v>2</v>
      </c>
      <c r="J51" s="57" t="s">
        <v>3</v>
      </c>
      <c r="K51" s="57" t="s">
        <v>4</v>
      </c>
      <c r="L51" s="57" t="s">
        <v>5</v>
      </c>
      <c r="M51" s="39" t="s">
        <v>2</v>
      </c>
      <c r="N51" s="39" t="s">
        <v>3</v>
      </c>
      <c r="O51" s="39" t="s">
        <v>4</v>
      </c>
      <c r="P51" s="39" t="s">
        <v>5</v>
      </c>
      <c r="Q51" s="57" t="s">
        <v>15</v>
      </c>
      <c r="R51" s="57" t="s">
        <v>14</v>
      </c>
      <c r="S51" s="35"/>
      <c r="T51" s="37"/>
    </row>
    <row r="52" spans="1:20" ht="20.100000000000001" customHeight="1" thickBot="1">
      <c r="A52" s="42"/>
      <c r="B52" s="43"/>
      <c r="C52" s="48"/>
      <c r="D52" s="49"/>
      <c r="E52" s="54"/>
      <c r="F52" s="43"/>
      <c r="G52" s="43"/>
      <c r="H52" s="49"/>
      <c r="I52" s="58"/>
      <c r="J52" s="59"/>
      <c r="K52" s="59"/>
      <c r="L52" s="66"/>
      <c r="M52" s="54"/>
      <c r="N52" s="43"/>
      <c r="O52" s="43"/>
      <c r="P52" s="49"/>
      <c r="Q52" s="58"/>
      <c r="R52" s="66"/>
      <c r="S52" s="47" t="s">
        <v>22</v>
      </c>
      <c r="T52" s="37"/>
    </row>
    <row r="53" spans="1:20" ht="20.100000000000001" customHeight="1" thickBot="1">
      <c r="A53" s="42"/>
      <c r="B53" s="43"/>
      <c r="C53" s="48"/>
      <c r="D53" s="49"/>
      <c r="E53" s="54"/>
      <c r="F53" s="43"/>
      <c r="G53" s="43"/>
      <c r="H53" s="49"/>
      <c r="I53" s="58"/>
      <c r="J53" s="59"/>
      <c r="K53" s="59"/>
      <c r="L53" s="66"/>
      <c r="M53" s="54"/>
      <c r="N53" s="43"/>
      <c r="O53" s="43"/>
      <c r="P53" s="49"/>
      <c r="Q53" s="58"/>
      <c r="R53" s="66"/>
      <c r="S53" s="47" t="s">
        <v>23</v>
      </c>
      <c r="T53" s="37"/>
    </row>
    <row r="54" spans="1:20" ht="18.75" customHeight="1" thickBot="1">
      <c r="A54" s="42"/>
      <c r="B54" s="43"/>
      <c r="C54" s="48"/>
      <c r="D54" s="49"/>
      <c r="E54" s="54"/>
      <c r="F54" s="43"/>
      <c r="G54" s="43"/>
      <c r="H54" s="44"/>
      <c r="I54" s="58"/>
      <c r="J54" s="59"/>
      <c r="K54" s="59"/>
      <c r="L54" s="60"/>
      <c r="M54" s="54"/>
      <c r="N54" s="43"/>
      <c r="O54" s="43"/>
      <c r="P54" s="44"/>
      <c r="Q54" s="64"/>
      <c r="R54" s="60"/>
      <c r="S54" s="47" t="s">
        <v>26</v>
      </c>
      <c r="T54" s="37"/>
    </row>
    <row r="55" spans="1:20" ht="20.100000000000001" customHeight="1" thickBot="1">
      <c r="A55" s="50"/>
      <c r="B55" s="51"/>
      <c r="C55" s="52"/>
      <c r="D55" s="53"/>
      <c r="E55" s="55"/>
      <c r="F55" s="51"/>
      <c r="G55" s="51"/>
      <c r="H55" s="56"/>
      <c r="I55" s="61"/>
      <c r="J55" s="62"/>
      <c r="K55" s="62"/>
      <c r="L55" s="63"/>
      <c r="M55" s="55"/>
      <c r="N55" s="51"/>
      <c r="O55" s="51"/>
      <c r="P55" s="56"/>
      <c r="Q55" s="65"/>
      <c r="R55" s="63"/>
      <c r="S55" s="47" t="s">
        <v>27</v>
      </c>
      <c r="T55" s="37"/>
    </row>
  </sheetData>
  <mergeCells count="13">
    <mergeCell ref="A50:R50"/>
    <mergeCell ref="A3:R3"/>
    <mergeCell ref="A2:R2"/>
    <mergeCell ref="A15:R15"/>
    <mergeCell ref="A22:R22"/>
    <mergeCell ref="A29:R29"/>
    <mergeCell ref="A36:R36"/>
    <mergeCell ref="A8:R8"/>
    <mergeCell ref="A1:T1"/>
    <mergeCell ref="A6:R6"/>
    <mergeCell ref="A5:R5"/>
    <mergeCell ref="A4:R4"/>
    <mergeCell ref="A43:R43"/>
  </mergeCells>
  <printOptions horizontalCentered="1" verticalCentered="1"/>
  <pageMargins left="0" right="0" top="0" bottom="0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E288"/>
  <sheetViews>
    <sheetView workbookViewId="0">
      <selection sqref="A1:T1"/>
    </sheetView>
  </sheetViews>
  <sheetFormatPr baseColWidth="10" defaultRowHeight="18.75"/>
  <cols>
    <col min="1" max="1" width="49.7109375" style="29" bestFit="1" customWidth="1"/>
    <col min="2" max="2" width="13.140625" style="29" bestFit="1" customWidth="1"/>
    <col min="3" max="3" width="11.7109375" style="74" bestFit="1" customWidth="1"/>
    <col min="4" max="4" width="11.7109375" style="29" bestFit="1" customWidth="1"/>
    <col min="5" max="5" width="10.85546875" style="29" bestFit="1" customWidth="1"/>
    <col min="6" max="256" width="11.42578125" style="29"/>
    <col min="257" max="257" width="49.7109375" style="29" bestFit="1" customWidth="1"/>
    <col min="258" max="258" width="13.140625" style="29" bestFit="1" customWidth="1"/>
    <col min="259" max="260" width="11.7109375" style="29" bestFit="1" customWidth="1"/>
    <col min="261" max="261" width="10.85546875" style="29" bestFit="1" customWidth="1"/>
    <col min="262" max="512" width="11.42578125" style="29"/>
    <col min="513" max="513" width="49.7109375" style="29" bestFit="1" customWidth="1"/>
    <col min="514" max="514" width="13.140625" style="29" bestFit="1" customWidth="1"/>
    <col min="515" max="516" width="11.7109375" style="29" bestFit="1" customWidth="1"/>
    <col min="517" max="517" width="10.85546875" style="29" bestFit="1" customWidth="1"/>
    <col min="518" max="768" width="11.42578125" style="29"/>
    <col min="769" max="769" width="49.7109375" style="29" bestFit="1" customWidth="1"/>
    <col min="770" max="770" width="13.140625" style="29" bestFit="1" customWidth="1"/>
    <col min="771" max="772" width="11.7109375" style="29" bestFit="1" customWidth="1"/>
    <col min="773" max="773" width="10.85546875" style="29" bestFit="1" customWidth="1"/>
    <col min="774" max="1024" width="11.42578125" style="29"/>
    <col min="1025" max="1025" width="49.7109375" style="29" bestFit="1" customWidth="1"/>
    <col min="1026" max="1026" width="13.140625" style="29" bestFit="1" customWidth="1"/>
    <col min="1027" max="1028" width="11.7109375" style="29" bestFit="1" customWidth="1"/>
    <col min="1029" max="1029" width="10.85546875" style="29" bestFit="1" customWidth="1"/>
    <col min="1030" max="1280" width="11.42578125" style="29"/>
    <col min="1281" max="1281" width="49.7109375" style="29" bestFit="1" customWidth="1"/>
    <col min="1282" max="1282" width="13.140625" style="29" bestFit="1" customWidth="1"/>
    <col min="1283" max="1284" width="11.7109375" style="29" bestFit="1" customWidth="1"/>
    <col min="1285" max="1285" width="10.85546875" style="29" bestFit="1" customWidth="1"/>
    <col min="1286" max="1536" width="11.42578125" style="29"/>
    <col min="1537" max="1537" width="49.7109375" style="29" bestFit="1" customWidth="1"/>
    <col min="1538" max="1538" width="13.140625" style="29" bestFit="1" customWidth="1"/>
    <col min="1539" max="1540" width="11.7109375" style="29" bestFit="1" customWidth="1"/>
    <col min="1541" max="1541" width="10.85546875" style="29" bestFit="1" customWidth="1"/>
    <col min="1542" max="1792" width="11.42578125" style="29"/>
    <col min="1793" max="1793" width="49.7109375" style="29" bestFit="1" customWidth="1"/>
    <col min="1794" max="1794" width="13.140625" style="29" bestFit="1" customWidth="1"/>
    <col min="1795" max="1796" width="11.7109375" style="29" bestFit="1" customWidth="1"/>
    <col min="1797" max="1797" width="10.85546875" style="29" bestFit="1" customWidth="1"/>
    <col min="1798" max="2048" width="11.42578125" style="29"/>
    <col min="2049" max="2049" width="49.7109375" style="29" bestFit="1" customWidth="1"/>
    <col min="2050" max="2050" width="13.140625" style="29" bestFit="1" customWidth="1"/>
    <col min="2051" max="2052" width="11.7109375" style="29" bestFit="1" customWidth="1"/>
    <col min="2053" max="2053" width="10.85546875" style="29" bestFit="1" customWidth="1"/>
    <col min="2054" max="2304" width="11.42578125" style="29"/>
    <col min="2305" max="2305" width="49.7109375" style="29" bestFit="1" customWidth="1"/>
    <col min="2306" max="2306" width="13.140625" style="29" bestFit="1" customWidth="1"/>
    <col min="2307" max="2308" width="11.7109375" style="29" bestFit="1" customWidth="1"/>
    <col min="2309" max="2309" width="10.85546875" style="29" bestFit="1" customWidth="1"/>
    <col min="2310" max="2560" width="11.42578125" style="29"/>
    <col min="2561" max="2561" width="49.7109375" style="29" bestFit="1" customWidth="1"/>
    <col min="2562" max="2562" width="13.140625" style="29" bestFit="1" customWidth="1"/>
    <col min="2563" max="2564" width="11.7109375" style="29" bestFit="1" customWidth="1"/>
    <col min="2565" max="2565" width="10.85546875" style="29" bestFit="1" customWidth="1"/>
    <col min="2566" max="2816" width="11.42578125" style="29"/>
    <col min="2817" max="2817" width="49.7109375" style="29" bestFit="1" customWidth="1"/>
    <col min="2818" max="2818" width="13.140625" style="29" bestFit="1" customWidth="1"/>
    <col min="2819" max="2820" width="11.7109375" style="29" bestFit="1" customWidth="1"/>
    <col min="2821" max="2821" width="10.85546875" style="29" bestFit="1" customWidth="1"/>
    <col min="2822" max="3072" width="11.42578125" style="29"/>
    <col min="3073" max="3073" width="49.7109375" style="29" bestFit="1" customWidth="1"/>
    <col min="3074" max="3074" width="13.140625" style="29" bestFit="1" customWidth="1"/>
    <col min="3075" max="3076" width="11.7109375" style="29" bestFit="1" customWidth="1"/>
    <col min="3077" max="3077" width="10.85546875" style="29" bestFit="1" customWidth="1"/>
    <col min="3078" max="3328" width="11.42578125" style="29"/>
    <col min="3329" max="3329" width="49.7109375" style="29" bestFit="1" customWidth="1"/>
    <col min="3330" max="3330" width="13.140625" style="29" bestFit="1" customWidth="1"/>
    <col min="3331" max="3332" width="11.7109375" style="29" bestFit="1" customWidth="1"/>
    <col min="3333" max="3333" width="10.85546875" style="29" bestFit="1" customWidth="1"/>
    <col min="3334" max="3584" width="11.42578125" style="29"/>
    <col min="3585" max="3585" width="49.7109375" style="29" bestFit="1" customWidth="1"/>
    <col min="3586" max="3586" width="13.140625" style="29" bestFit="1" customWidth="1"/>
    <col min="3587" max="3588" width="11.7109375" style="29" bestFit="1" customWidth="1"/>
    <col min="3589" max="3589" width="10.85546875" style="29" bestFit="1" customWidth="1"/>
    <col min="3590" max="3840" width="11.42578125" style="29"/>
    <col min="3841" max="3841" width="49.7109375" style="29" bestFit="1" customWidth="1"/>
    <col min="3842" max="3842" width="13.140625" style="29" bestFit="1" customWidth="1"/>
    <col min="3843" max="3844" width="11.7109375" style="29" bestFit="1" customWidth="1"/>
    <col min="3845" max="3845" width="10.85546875" style="29" bestFit="1" customWidth="1"/>
    <col min="3846" max="4096" width="11.42578125" style="29"/>
    <col min="4097" max="4097" width="49.7109375" style="29" bestFit="1" customWidth="1"/>
    <col min="4098" max="4098" width="13.140625" style="29" bestFit="1" customWidth="1"/>
    <col min="4099" max="4100" width="11.7109375" style="29" bestFit="1" customWidth="1"/>
    <col min="4101" max="4101" width="10.85546875" style="29" bestFit="1" customWidth="1"/>
    <col min="4102" max="4352" width="11.42578125" style="29"/>
    <col min="4353" max="4353" width="49.7109375" style="29" bestFit="1" customWidth="1"/>
    <col min="4354" max="4354" width="13.140625" style="29" bestFit="1" customWidth="1"/>
    <col min="4355" max="4356" width="11.7109375" style="29" bestFit="1" customWidth="1"/>
    <col min="4357" max="4357" width="10.85546875" style="29" bestFit="1" customWidth="1"/>
    <col min="4358" max="4608" width="11.42578125" style="29"/>
    <col min="4609" max="4609" width="49.7109375" style="29" bestFit="1" customWidth="1"/>
    <col min="4610" max="4610" width="13.140625" style="29" bestFit="1" customWidth="1"/>
    <col min="4611" max="4612" width="11.7109375" style="29" bestFit="1" customWidth="1"/>
    <col min="4613" max="4613" width="10.85546875" style="29" bestFit="1" customWidth="1"/>
    <col min="4614" max="4864" width="11.42578125" style="29"/>
    <col min="4865" max="4865" width="49.7109375" style="29" bestFit="1" customWidth="1"/>
    <col min="4866" max="4866" width="13.140625" style="29" bestFit="1" customWidth="1"/>
    <col min="4867" max="4868" width="11.7109375" style="29" bestFit="1" customWidth="1"/>
    <col min="4869" max="4869" width="10.85546875" style="29" bestFit="1" customWidth="1"/>
    <col min="4870" max="5120" width="11.42578125" style="29"/>
    <col min="5121" max="5121" width="49.7109375" style="29" bestFit="1" customWidth="1"/>
    <col min="5122" max="5122" width="13.140625" style="29" bestFit="1" customWidth="1"/>
    <col min="5123" max="5124" width="11.7109375" style="29" bestFit="1" customWidth="1"/>
    <col min="5125" max="5125" width="10.85546875" style="29" bestFit="1" customWidth="1"/>
    <col min="5126" max="5376" width="11.42578125" style="29"/>
    <col min="5377" max="5377" width="49.7109375" style="29" bestFit="1" customWidth="1"/>
    <col min="5378" max="5378" width="13.140625" style="29" bestFit="1" customWidth="1"/>
    <col min="5379" max="5380" width="11.7109375" style="29" bestFit="1" customWidth="1"/>
    <col min="5381" max="5381" width="10.85546875" style="29" bestFit="1" customWidth="1"/>
    <col min="5382" max="5632" width="11.42578125" style="29"/>
    <col min="5633" max="5633" width="49.7109375" style="29" bestFit="1" customWidth="1"/>
    <col min="5634" max="5634" width="13.140625" style="29" bestFit="1" customWidth="1"/>
    <col min="5635" max="5636" width="11.7109375" style="29" bestFit="1" customWidth="1"/>
    <col min="5637" max="5637" width="10.85546875" style="29" bestFit="1" customWidth="1"/>
    <col min="5638" max="5888" width="11.42578125" style="29"/>
    <col min="5889" max="5889" width="49.7109375" style="29" bestFit="1" customWidth="1"/>
    <col min="5890" max="5890" width="13.140625" style="29" bestFit="1" customWidth="1"/>
    <col min="5891" max="5892" width="11.7109375" style="29" bestFit="1" customWidth="1"/>
    <col min="5893" max="5893" width="10.85546875" style="29" bestFit="1" customWidth="1"/>
    <col min="5894" max="6144" width="11.42578125" style="29"/>
    <col min="6145" max="6145" width="49.7109375" style="29" bestFit="1" customWidth="1"/>
    <col min="6146" max="6146" width="13.140625" style="29" bestFit="1" customWidth="1"/>
    <col min="6147" max="6148" width="11.7109375" style="29" bestFit="1" customWidth="1"/>
    <col min="6149" max="6149" width="10.85546875" style="29" bestFit="1" customWidth="1"/>
    <col min="6150" max="6400" width="11.42578125" style="29"/>
    <col min="6401" max="6401" width="49.7109375" style="29" bestFit="1" customWidth="1"/>
    <col min="6402" max="6402" width="13.140625" style="29" bestFit="1" customWidth="1"/>
    <col min="6403" max="6404" width="11.7109375" style="29" bestFit="1" customWidth="1"/>
    <col min="6405" max="6405" width="10.85546875" style="29" bestFit="1" customWidth="1"/>
    <col min="6406" max="6656" width="11.42578125" style="29"/>
    <col min="6657" max="6657" width="49.7109375" style="29" bestFit="1" customWidth="1"/>
    <col min="6658" max="6658" width="13.140625" style="29" bestFit="1" customWidth="1"/>
    <col min="6659" max="6660" width="11.7109375" style="29" bestFit="1" customWidth="1"/>
    <col min="6661" max="6661" width="10.85546875" style="29" bestFit="1" customWidth="1"/>
    <col min="6662" max="6912" width="11.42578125" style="29"/>
    <col min="6913" max="6913" width="49.7109375" style="29" bestFit="1" customWidth="1"/>
    <col min="6914" max="6914" width="13.140625" style="29" bestFit="1" customWidth="1"/>
    <col min="6915" max="6916" width="11.7109375" style="29" bestFit="1" customWidth="1"/>
    <col min="6917" max="6917" width="10.85546875" style="29" bestFit="1" customWidth="1"/>
    <col min="6918" max="7168" width="11.42578125" style="29"/>
    <col min="7169" max="7169" width="49.7109375" style="29" bestFit="1" customWidth="1"/>
    <col min="7170" max="7170" width="13.140625" style="29" bestFit="1" customWidth="1"/>
    <col min="7171" max="7172" width="11.7109375" style="29" bestFit="1" customWidth="1"/>
    <col min="7173" max="7173" width="10.85546875" style="29" bestFit="1" customWidth="1"/>
    <col min="7174" max="7424" width="11.42578125" style="29"/>
    <col min="7425" max="7425" width="49.7109375" style="29" bestFit="1" customWidth="1"/>
    <col min="7426" max="7426" width="13.140625" style="29" bestFit="1" customWidth="1"/>
    <col min="7427" max="7428" width="11.7109375" style="29" bestFit="1" customWidth="1"/>
    <col min="7429" max="7429" width="10.85546875" style="29" bestFit="1" customWidth="1"/>
    <col min="7430" max="7680" width="11.42578125" style="29"/>
    <col min="7681" max="7681" width="49.7109375" style="29" bestFit="1" customWidth="1"/>
    <col min="7682" max="7682" width="13.140625" style="29" bestFit="1" customWidth="1"/>
    <col min="7683" max="7684" width="11.7109375" style="29" bestFit="1" customWidth="1"/>
    <col min="7685" max="7685" width="10.85546875" style="29" bestFit="1" customWidth="1"/>
    <col min="7686" max="7936" width="11.42578125" style="29"/>
    <col min="7937" max="7937" width="49.7109375" style="29" bestFit="1" customWidth="1"/>
    <col min="7938" max="7938" width="13.140625" style="29" bestFit="1" customWidth="1"/>
    <col min="7939" max="7940" width="11.7109375" style="29" bestFit="1" customWidth="1"/>
    <col min="7941" max="7941" width="10.85546875" style="29" bestFit="1" customWidth="1"/>
    <col min="7942" max="8192" width="11.42578125" style="29"/>
    <col min="8193" max="8193" width="49.7109375" style="29" bestFit="1" customWidth="1"/>
    <col min="8194" max="8194" width="13.140625" style="29" bestFit="1" customWidth="1"/>
    <col min="8195" max="8196" width="11.7109375" style="29" bestFit="1" customWidth="1"/>
    <col min="8197" max="8197" width="10.85546875" style="29" bestFit="1" customWidth="1"/>
    <col min="8198" max="8448" width="11.42578125" style="29"/>
    <col min="8449" max="8449" width="49.7109375" style="29" bestFit="1" customWidth="1"/>
    <col min="8450" max="8450" width="13.140625" style="29" bestFit="1" customWidth="1"/>
    <col min="8451" max="8452" width="11.7109375" style="29" bestFit="1" customWidth="1"/>
    <col min="8453" max="8453" width="10.85546875" style="29" bestFit="1" customWidth="1"/>
    <col min="8454" max="8704" width="11.42578125" style="29"/>
    <col min="8705" max="8705" width="49.7109375" style="29" bestFit="1" customWidth="1"/>
    <col min="8706" max="8706" width="13.140625" style="29" bestFit="1" customWidth="1"/>
    <col min="8707" max="8708" width="11.7109375" style="29" bestFit="1" customWidth="1"/>
    <col min="8709" max="8709" width="10.85546875" style="29" bestFit="1" customWidth="1"/>
    <col min="8710" max="8960" width="11.42578125" style="29"/>
    <col min="8961" max="8961" width="49.7109375" style="29" bestFit="1" customWidth="1"/>
    <col min="8962" max="8962" width="13.140625" style="29" bestFit="1" customWidth="1"/>
    <col min="8963" max="8964" width="11.7109375" style="29" bestFit="1" customWidth="1"/>
    <col min="8965" max="8965" width="10.85546875" style="29" bestFit="1" customWidth="1"/>
    <col min="8966" max="9216" width="11.42578125" style="29"/>
    <col min="9217" max="9217" width="49.7109375" style="29" bestFit="1" customWidth="1"/>
    <col min="9218" max="9218" width="13.140625" style="29" bestFit="1" customWidth="1"/>
    <col min="9219" max="9220" width="11.7109375" style="29" bestFit="1" customWidth="1"/>
    <col min="9221" max="9221" width="10.85546875" style="29" bestFit="1" customWidth="1"/>
    <col min="9222" max="9472" width="11.42578125" style="29"/>
    <col min="9473" max="9473" width="49.7109375" style="29" bestFit="1" customWidth="1"/>
    <col min="9474" max="9474" width="13.140625" style="29" bestFit="1" customWidth="1"/>
    <col min="9475" max="9476" width="11.7109375" style="29" bestFit="1" customWidth="1"/>
    <col min="9477" max="9477" width="10.85546875" style="29" bestFit="1" customWidth="1"/>
    <col min="9478" max="9728" width="11.42578125" style="29"/>
    <col min="9729" max="9729" width="49.7109375" style="29" bestFit="1" customWidth="1"/>
    <col min="9730" max="9730" width="13.140625" style="29" bestFit="1" customWidth="1"/>
    <col min="9731" max="9732" width="11.7109375" style="29" bestFit="1" customWidth="1"/>
    <col min="9733" max="9733" width="10.85546875" style="29" bestFit="1" customWidth="1"/>
    <col min="9734" max="9984" width="11.42578125" style="29"/>
    <col min="9985" max="9985" width="49.7109375" style="29" bestFit="1" customWidth="1"/>
    <col min="9986" max="9986" width="13.140625" style="29" bestFit="1" customWidth="1"/>
    <col min="9987" max="9988" width="11.7109375" style="29" bestFit="1" customWidth="1"/>
    <col min="9989" max="9989" width="10.85546875" style="29" bestFit="1" customWidth="1"/>
    <col min="9990" max="10240" width="11.42578125" style="29"/>
    <col min="10241" max="10241" width="49.7109375" style="29" bestFit="1" customWidth="1"/>
    <col min="10242" max="10242" width="13.140625" style="29" bestFit="1" customWidth="1"/>
    <col min="10243" max="10244" width="11.7109375" style="29" bestFit="1" customWidth="1"/>
    <col min="10245" max="10245" width="10.85546875" style="29" bestFit="1" customWidth="1"/>
    <col min="10246" max="10496" width="11.42578125" style="29"/>
    <col min="10497" max="10497" width="49.7109375" style="29" bestFit="1" customWidth="1"/>
    <col min="10498" max="10498" width="13.140625" style="29" bestFit="1" customWidth="1"/>
    <col min="10499" max="10500" width="11.7109375" style="29" bestFit="1" customWidth="1"/>
    <col min="10501" max="10501" width="10.85546875" style="29" bestFit="1" customWidth="1"/>
    <col min="10502" max="10752" width="11.42578125" style="29"/>
    <col min="10753" max="10753" width="49.7109375" style="29" bestFit="1" customWidth="1"/>
    <col min="10754" max="10754" width="13.140625" style="29" bestFit="1" customWidth="1"/>
    <col min="10755" max="10756" width="11.7109375" style="29" bestFit="1" customWidth="1"/>
    <col min="10757" max="10757" width="10.85546875" style="29" bestFit="1" customWidth="1"/>
    <col min="10758" max="11008" width="11.42578125" style="29"/>
    <col min="11009" max="11009" width="49.7109375" style="29" bestFit="1" customWidth="1"/>
    <col min="11010" max="11010" width="13.140625" style="29" bestFit="1" customWidth="1"/>
    <col min="11011" max="11012" width="11.7109375" style="29" bestFit="1" customWidth="1"/>
    <col min="11013" max="11013" width="10.85546875" style="29" bestFit="1" customWidth="1"/>
    <col min="11014" max="11264" width="11.42578125" style="29"/>
    <col min="11265" max="11265" width="49.7109375" style="29" bestFit="1" customWidth="1"/>
    <col min="11266" max="11266" width="13.140625" style="29" bestFit="1" customWidth="1"/>
    <col min="11267" max="11268" width="11.7109375" style="29" bestFit="1" customWidth="1"/>
    <col min="11269" max="11269" width="10.85546875" style="29" bestFit="1" customWidth="1"/>
    <col min="11270" max="11520" width="11.42578125" style="29"/>
    <col min="11521" max="11521" width="49.7109375" style="29" bestFit="1" customWidth="1"/>
    <col min="11522" max="11522" width="13.140625" style="29" bestFit="1" customWidth="1"/>
    <col min="11523" max="11524" width="11.7109375" style="29" bestFit="1" customWidth="1"/>
    <col min="11525" max="11525" width="10.85546875" style="29" bestFit="1" customWidth="1"/>
    <col min="11526" max="11776" width="11.42578125" style="29"/>
    <col min="11777" max="11777" width="49.7109375" style="29" bestFit="1" customWidth="1"/>
    <col min="11778" max="11778" width="13.140625" style="29" bestFit="1" customWidth="1"/>
    <col min="11779" max="11780" width="11.7109375" style="29" bestFit="1" customWidth="1"/>
    <col min="11781" max="11781" width="10.85546875" style="29" bestFit="1" customWidth="1"/>
    <col min="11782" max="12032" width="11.42578125" style="29"/>
    <col min="12033" max="12033" width="49.7109375" style="29" bestFit="1" customWidth="1"/>
    <col min="12034" max="12034" width="13.140625" style="29" bestFit="1" customWidth="1"/>
    <col min="12035" max="12036" width="11.7109375" style="29" bestFit="1" customWidth="1"/>
    <col min="12037" max="12037" width="10.85546875" style="29" bestFit="1" customWidth="1"/>
    <col min="12038" max="12288" width="11.42578125" style="29"/>
    <col min="12289" max="12289" width="49.7109375" style="29" bestFit="1" customWidth="1"/>
    <col min="12290" max="12290" width="13.140625" style="29" bestFit="1" customWidth="1"/>
    <col min="12291" max="12292" width="11.7109375" style="29" bestFit="1" customWidth="1"/>
    <col min="12293" max="12293" width="10.85546875" style="29" bestFit="1" customWidth="1"/>
    <col min="12294" max="12544" width="11.42578125" style="29"/>
    <col min="12545" max="12545" width="49.7109375" style="29" bestFit="1" customWidth="1"/>
    <col min="12546" max="12546" width="13.140625" style="29" bestFit="1" customWidth="1"/>
    <col min="12547" max="12548" width="11.7109375" style="29" bestFit="1" customWidth="1"/>
    <col min="12549" max="12549" width="10.85546875" style="29" bestFit="1" customWidth="1"/>
    <col min="12550" max="12800" width="11.42578125" style="29"/>
    <col min="12801" max="12801" width="49.7109375" style="29" bestFit="1" customWidth="1"/>
    <col min="12802" max="12802" width="13.140625" style="29" bestFit="1" customWidth="1"/>
    <col min="12803" max="12804" width="11.7109375" style="29" bestFit="1" customWidth="1"/>
    <col min="12805" max="12805" width="10.85546875" style="29" bestFit="1" customWidth="1"/>
    <col min="12806" max="13056" width="11.42578125" style="29"/>
    <col min="13057" max="13057" width="49.7109375" style="29" bestFit="1" customWidth="1"/>
    <col min="13058" max="13058" width="13.140625" style="29" bestFit="1" customWidth="1"/>
    <col min="13059" max="13060" width="11.7109375" style="29" bestFit="1" customWidth="1"/>
    <col min="13061" max="13061" width="10.85546875" style="29" bestFit="1" customWidth="1"/>
    <col min="13062" max="13312" width="11.42578125" style="29"/>
    <col min="13313" max="13313" width="49.7109375" style="29" bestFit="1" customWidth="1"/>
    <col min="13314" max="13314" width="13.140625" style="29" bestFit="1" customWidth="1"/>
    <col min="13315" max="13316" width="11.7109375" style="29" bestFit="1" customWidth="1"/>
    <col min="13317" max="13317" width="10.85546875" style="29" bestFit="1" customWidth="1"/>
    <col min="13318" max="13568" width="11.42578125" style="29"/>
    <col min="13569" max="13569" width="49.7109375" style="29" bestFit="1" customWidth="1"/>
    <col min="13570" max="13570" width="13.140625" style="29" bestFit="1" customWidth="1"/>
    <col min="13571" max="13572" width="11.7109375" style="29" bestFit="1" customWidth="1"/>
    <col min="13573" max="13573" width="10.85546875" style="29" bestFit="1" customWidth="1"/>
    <col min="13574" max="13824" width="11.42578125" style="29"/>
    <col min="13825" max="13825" width="49.7109375" style="29" bestFit="1" customWidth="1"/>
    <col min="13826" max="13826" width="13.140625" style="29" bestFit="1" customWidth="1"/>
    <col min="13827" max="13828" width="11.7109375" style="29" bestFit="1" customWidth="1"/>
    <col min="13829" max="13829" width="10.85546875" style="29" bestFit="1" customWidth="1"/>
    <col min="13830" max="14080" width="11.42578125" style="29"/>
    <col min="14081" max="14081" width="49.7109375" style="29" bestFit="1" customWidth="1"/>
    <col min="14082" max="14082" width="13.140625" style="29" bestFit="1" customWidth="1"/>
    <col min="14083" max="14084" width="11.7109375" style="29" bestFit="1" customWidth="1"/>
    <col min="14085" max="14085" width="10.85546875" style="29" bestFit="1" customWidth="1"/>
    <col min="14086" max="14336" width="11.42578125" style="29"/>
    <col min="14337" max="14337" width="49.7109375" style="29" bestFit="1" customWidth="1"/>
    <col min="14338" max="14338" width="13.140625" style="29" bestFit="1" customWidth="1"/>
    <col min="14339" max="14340" width="11.7109375" style="29" bestFit="1" customWidth="1"/>
    <col min="14341" max="14341" width="10.85546875" style="29" bestFit="1" customWidth="1"/>
    <col min="14342" max="14592" width="11.42578125" style="29"/>
    <col min="14593" max="14593" width="49.7109375" style="29" bestFit="1" customWidth="1"/>
    <col min="14594" max="14594" width="13.140625" style="29" bestFit="1" customWidth="1"/>
    <col min="14595" max="14596" width="11.7109375" style="29" bestFit="1" customWidth="1"/>
    <col min="14597" max="14597" width="10.85546875" style="29" bestFit="1" customWidth="1"/>
    <col min="14598" max="14848" width="11.42578125" style="29"/>
    <col min="14849" max="14849" width="49.7109375" style="29" bestFit="1" customWidth="1"/>
    <col min="14850" max="14850" width="13.140625" style="29" bestFit="1" customWidth="1"/>
    <col min="14851" max="14852" width="11.7109375" style="29" bestFit="1" customWidth="1"/>
    <col min="14853" max="14853" width="10.85546875" style="29" bestFit="1" customWidth="1"/>
    <col min="14854" max="15104" width="11.42578125" style="29"/>
    <col min="15105" max="15105" width="49.7109375" style="29" bestFit="1" customWidth="1"/>
    <col min="15106" max="15106" width="13.140625" style="29" bestFit="1" customWidth="1"/>
    <col min="15107" max="15108" width="11.7109375" style="29" bestFit="1" customWidth="1"/>
    <col min="15109" max="15109" width="10.85546875" style="29" bestFit="1" customWidth="1"/>
    <col min="15110" max="15360" width="11.42578125" style="29"/>
    <col min="15361" max="15361" width="49.7109375" style="29" bestFit="1" customWidth="1"/>
    <col min="15362" max="15362" width="13.140625" style="29" bestFit="1" customWidth="1"/>
    <col min="15363" max="15364" width="11.7109375" style="29" bestFit="1" customWidth="1"/>
    <col min="15365" max="15365" width="10.85546875" style="29" bestFit="1" customWidth="1"/>
    <col min="15366" max="15616" width="11.42578125" style="29"/>
    <col min="15617" max="15617" width="49.7109375" style="29" bestFit="1" customWidth="1"/>
    <col min="15618" max="15618" width="13.140625" style="29" bestFit="1" customWidth="1"/>
    <col min="15619" max="15620" width="11.7109375" style="29" bestFit="1" customWidth="1"/>
    <col min="15621" max="15621" width="10.85546875" style="29" bestFit="1" customWidth="1"/>
    <col min="15622" max="15872" width="11.42578125" style="29"/>
    <col min="15873" max="15873" width="49.7109375" style="29" bestFit="1" customWidth="1"/>
    <col min="15874" max="15874" width="13.140625" style="29" bestFit="1" customWidth="1"/>
    <col min="15875" max="15876" width="11.7109375" style="29" bestFit="1" customWidth="1"/>
    <col min="15877" max="15877" width="10.85546875" style="29" bestFit="1" customWidth="1"/>
    <col min="15878" max="16128" width="11.42578125" style="29"/>
    <col min="16129" max="16129" width="49.7109375" style="29" bestFit="1" customWidth="1"/>
    <col min="16130" max="16130" width="13.140625" style="29" bestFit="1" customWidth="1"/>
    <col min="16131" max="16132" width="11.7109375" style="29" bestFit="1" customWidth="1"/>
    <col min="16133" max="16133" width="10.85546875" style="29" bestFit="1" customWidth="1"/>
    <col min="16134" max="16384" width="11.42578125" style="29"/>
  </cols>
  <sheetData>
    <row r="1" spans="1:5" ht="31.5" customHeight="1">
      <c r="A1" s="265" t="str">
        <f>'EEPP CON HCP'!A1:T1</f>
        <v>SIERRA DE LOS PADRES GOLF CLUB</v>
      </c>
      <c r="B1" s="265"/>
      <c r="C1" s="265"/>
      <c r="D1" s="265"/>
      <c r="E1" s="265"/>
    </row>
    <row r="2" spans="1:5" ht="29.25">
      <c r="A2" s="265" t="str">
        <f>'EEPP CON HCP'!A2:T2</f>
        <v>39° TORNEO AMISTAD</v>
      </c>
      <c r="B2" s="265"/>
      <c r="C2" s="265"/>
      <c r="D2" s="265"/>
      <c r="E2" s="265"/>
    </row>
    <row r="3" spans="1:5" ht="19.5">
      <c r="A3" s="264" t="s">
        <v>8</v>
      </c>
      <c r="B3" s="264"/>
      <c r="C3" s="264"/>
      <c r="D3" s="264"/>
      <c r="E3" s="264"/>
    </row>
    <row r="4" spans="1:5" ht="23.25" customHeight="1">
      <c r="A4" s="266" t="s">
        <v>12</v>
      </c>
      <c r="B4" s="266"/>
      <c r="C4" s="266"/>
      <c r="D4" s="266"/>
      <c r="E4" s="266"/>
    </row>
    <row r="5" spans="1:5" ht="19.5">
      <c r="A5" s="264" t="s">
        <v>7</v>
      </c>
      <c r="B5" s="264"/>
      <c r="C5" s="264"/>
      <c r="D5" s="264"/>
      <c r="E5" s="264"/>
    </row>
    <row r="6" spans="1:5" ht="19.5">
      <c r="A6" s="264" t="str">
        <f>'ALBATROS - 12 - 13'!A6:F6</f>
        <v>12 Y 13 DE FEBRERO DE 2025</v>
      </c>
      <c r="B6" s="264"/>
      <c r="C6" s="264"/>
      <c r="D6" s="264"/>
      <c r="E6" s="264"/>
    </row>
    <row r="7" spans="1:5" ht="20.25" thickBot="1">
      <c r="A7" s="28"/>
      <c r="B7" s="28"/>
      <c r="C7" s="28"/>
      <c r="D7" s="28"/>
      <c r="E7" s="28"/>
    </row>
    <row r="8" spans="1:5" ht="20.25" thickBot="1">
      <c r="A8" s="270" t="str">
        <f>'ALBATROS - 12 - 13'!A7:E7</f>
        <v>ALBATROS - CABALLEROS CLASES 2012 Y 2013 -</v>
      </c>
      <c r="B8" s="271"/>
      <c r="C8" s="271"/>
      <c r="D8" s="271"/>
      <c r="E8" s="272"/>
    </row>
    <row r="9" spans="1:5" ht="20.25" thickBot="1">
      <c r="A9" s="4" t="s">
        <v>0</v>
      </c>
      <c r="B9" s="4" t="s">
        <v>10</v>
      </c>
      <c r="C9" s="4" t="s">
        <v>18</v>
      </c>
      <c r="D9" s="4" t="s">
        <v>19</v>
      </c>
      <c r="E9" s="30" t="s">
        <v>9</v>
      </c>
    </row>
    <row r="10" spans="1:5" ht="19.5">
      <c r="A10" s="31"/>
      <c r="B10" s="67"/>
      <c r="C10" s="68"/>
      <c r="D10" s="68"/>
      <c r="E10" s="68"/>
    </row>
    <row r="11" spans="1:5" ht="19.5">
      <c r="A11" s="31"/>
      <c r="B11" s="67"/>
      <c r="C11" s="68"/>
      <c r="D11" s="68"/>
      <c r="E11" s="68"/>
    </row>
    <row r="12" spans="1:5" ht="20.25" thickBot="1">
      <c r="A12" s="31"/>
      <c r="B12" s="67"/>
      <c r="C12" s="68"/>
      <c r="D12" s="68"/>
      <c r="E12" s="68"/>
    </row>
    <row r="13" spans="1:5" ht="20.25" thickBot="1">
      <c r="A13" s="270" t="s">
        <v>28</v>
      </c>
      <c r="B13" s="271"/>
      <c r="C13" s="271"/>
      <c r="D13" s="271"/>
      <c r="E13" s="272"/>
    </row>
    <row r="14" spans="1:5" ht="20.25" thickBot="1">
      <c r="A14" s="69"/>
      <c r="B14" s="70"/>
      <c r="C14" s="267"/>
      <c r="D14" s="268"/>
      <c r="E14" s="269"/>
    </row>
    <row r="15" spans="1:5" ht="19.5" thickBot="1">
      <c r="C15" s="29"/>
    </row>
    <row r="16" spans="1:5" ht="20.25" thickBot="1">
      <c r="A16" s="273"/>
      <c r="B16" s="274"/>
      <c r="C16" s="274"/>
      <c r="D16" s="274"/>
      <c r="E16" s="275"/>
    </row>
    <row r="17" spans="1:5" ht="20.25" thickBot="1">
      <c r="A17" s="30" t="s">
        <v>6</v>
      </c>
      <c r="B17" s="30" t="s">
        <v>10</v>
      </c>
      <c r="C17" s="30" t="s">
        <v>18</v>
      </c>
      <c r="D17" s="30" t="s">
        <v>19</v>
      </c>
      <c r="E17" s="30" t="s">
        <v>9</v>
      </c>
    </row>
    <row r="18" spans="1:5" ht="19.5">
      <c r="A18" s="31"/>
      <c r="B18" s="67"/>
      <c r="C18" s="68"/>
      <c r="D18" s="68"/>
      <c r="E18" s="68"/>
    </row>
    <row r="19" spans="1:5" ht="19.5">
      <c r="A19" s="31"/>
      <c r="B19" s="67"/>
      <c r="C19" s="68"/>
      <c r="D19" s="68"/>
      <c r="E19" s="68"/>
    </row>
    <row r="20" spans="1:5" ht="20.25" thickBot="1">
      <c r="A20" s="31"/>
      <c r="B20" s="67"/>
      <c r="C20" s="68"/>
      <c r="D20" s="68"/>
      <c r="E20" s="68"/>
    </row>
    <row r="21" spans="1:5" ht="20.25" thickBot="1">
      <c r="A21" s="273" t="s">
        <v>28</v>
      </c>
      <c r="B21" s="274"/>
      <c r="C21" s="274"/>
      <c r="D21" s="274"/>
      <c r="E21" s="275"/>
    </row>
    <row r="22" spans="1:5" ht="20.25" thickBot="1">
      <c r="A22" s="69"/>
      <c r="B22" s="36"/>
      <c r="C22" s="267"/>
      <c r="D22" s="268"/>
      <c r="E22" s="269"/>
    </row>
    <row r="23" spans="1:5" ht="20.25" thickBot="1">
      <c r="A23" s="28"/>
      <c r="B23" s="28"/>
      <c r="C23" s="28"/>
    </row>
    <row r="24" spans="1:5" ht="20.25" thickBot="1">
      <c r="A24" s="270" t="str">
        <f>'EAGLES - 14 - 15 - '!A8:E8</f>
        <v>EAGLES - CABALLEROS CLASES 2014 Y 2015 -</v>
      </c>
      <c r="B24" s="271"/>
      <c r="C24" s="271"/>
      <c r="D24" s="271"/>
      <c r="E24" s="272"/>
    </row>
    <row r="25" spans="1:5" s="28" customFormat="1" ht="20.25" thickBot="1">
      <c r="A25" s="30" t="s">
        <v>0</v>
      </c>
      <c r="B25" s="30" t="s">
        <v>10</v>
      </c>
      <c r="C25" s="30" t="s">
        <v>29</v>
      </c>
      <c r="D25" s="30" t="s">
        <v>30</v>
      </c>
      <c r="E25" s="30" t="s">
        <v>9</v>
      </c>
    </row>
    <row r="26" spans="1:5" ht="19.5">
      <c r="A26" s="31"/>
      <c r="B26" s="67"/>
      <c r="C26" s="68"/>
      <c r="D26" s="68"/>
      <c r="E26" s="68"/>
    </row>
    <row r="27" spans="1:5" ht="19.5">
      <c r="A27" s="31"/>
      <c r="B27" s="67"/>
      <c r="C27" s="68"/>
      <c r="D27" s="68"/>
      <c r="E27" s="68"/>
    </row>
    <row r="28" spans="1:5" ht="20.25" thickBot="1">
      <c r="A28" s="31"/>
      <c r="B28" s="67"/>
      <c r="C28" s="68"/>
      <c r="D28" s="68"/>
      <c r="E28" s="68"/>
    </row>
    <row r="29" spans="1:5" ht="20.25" thickBot="1">
      <c r="A29" s="270" t="s">
        <v>28</v>
      </c>
      <c r="B29" s="271"/>
      <c r="C29" s="271"/>
      <c r="D29" s="271"/>
      <c r="E29" s="272"/>
    </row>
    <row r="30" spans="1:5" ht="20.25" thickBot="1">
      <c r="A30" s="71"/>
      <c r="B30" s="72"/>
      <c r="C30" s="267"/>
      <c r="D30" s="268"/>
      <c r="E30" s="269"/>
    </row>
    <row r="31" spans="1:5" ht="19.5" thickBot="1">
      <c r="C31" s="29"/>
    </row>
    <row r="32" spans="1:5" ht="20.25" thickBot="1">
      <c r="A32" s="273"/>
      <c r="B32" s="274"/>
      <c r="C32" s="274"/>
      <c r="D32" s="274"/>
      <c r="E32" s="275"/>
    </row>
    <row r="33" spans="1:5" ht="20.25" thickBot="1">
      <c r="A33" s="30" t="s">
        <v>0</v>
      </c>
      <c r="B33" s="30" t="s">
        <v>10</v>
      </c>
      <c r="C33" s="30" t="s">
        <v>29</v>
      </c>
      <c r="D33" s="30" t="s">
        <v>30</v>
      </c>
      <c r="E33" s="30" t="s">
        <v>9</v>
      </c>
    </row>
    <row r="34" spans="1:5" ht="19.5">
      <c r="A34" s="31"/>
      <c r="B34" s="67"/>
      <c r="C34" s="68"/>
      <c r="D34" s="68"/>
      <c r="E34" s="68"/>
    </row>
    <row r="35" spans="1:5" ht="19.5">
      <c r="A35" s="31"/>
      <c r="B35" s="67"/>
      <c r="C35" s="68"/>
      <c r="D35" s="68"/>
      <c r="E35" s="68"/>
    </row>
    <row r="36" spans="1:5" ht="20.25" thickBot="1">
      <c r="A36" s="31"/>
      <c r="B36" s="67"/>
      <c r="C36" s="68"/>
      <c r="D36" s="68"/>
      <c r="E36" s="68"/>
    </row>
    <row r="37" spans="1:5" ht="20.25" thickBot="1">
      <c r="A37" s="273" t="s">
        <v>28</v>
      </c>
      <c r="B37" s="274"/>
      <c r="C37" s="274"/>
      <c r="D37" s="274"/>
      <c r="E37" s="275"/>
    </row>
    <row r="38" spans="1:5" ht="20.25" thickBot="1">
      <c r="A38" s="69"/>
      <c r="B38" s="36"/>
      <c r="C38" s="267"/>
      <c r="D38" s="268"/>
      <c r="E38" s="269"/>
    </row>
    <row r="39" spans="1:5" ht="19.5">
      <c r="A39" s="32"/>
      <c r="B39" s="33"/>
      <c r="C39" s="34"/>
      <c r="D39" s="34"/>
      <c r="E39" s="34"/>
    </row>
    <row r="40" spans="1:5" ht="19.5">
      <c r="A40" s="32"/>
      <c r="B40" s="33"/>
      <c r="C40" s="34"/>
      <c r="D40" s="34"/>
      <c r="E40" s="34"/>
    </row>
    <row r="41" spans="1:5" ht="19.5">
      <c r="A41" s="32"/>
      <c r="B41" s="33"/>
      <c r="C41" s="34"/>
      <c r="D41" s="34"/>
      <c r="E41" s="34"/>
    </row>
    <row r="42" spans="1:5" ht="19.5">
      <c r="A42" s="32"/>
      <c r="B42" s="33"/>
      <c r="C42" s="34"/>
      <c r="D42" s="34"/>
      <c r="E42" s="34"/>
    </row>
    <row r="43" spans="1:5" ht="20.25" thickBot="1">
      <c r="A43" s="32"/>
      <c r="B43" s="33"/>
      <c r="C43" s="34"/>
      <c r="D43" s="34"/>
      <c r="E43" s="34"/>
    </row>
    <row r="44" spans="1:5" ht="20.25" thickBot="1">
      <c r="A44" s="270"/>
      <c r="B44" s="271"/>
      <c r="C44" s="271"/>
      <c r="D44" s="271"/>
      <c r="E44" s="272"/>
    </row>
    <row r="45" spans="1:5" ht="20.25" thickBot="1">
      <c r="A45" s="4" t="s">
        <v>0</v>
      </c>
      <c r="B45" s="4" t="s">
        <v>10</v>
      </c>
      <c r="C45" s="4" t="s">
        <v>18</v>
      </c>
      <c r="D45" s="4" t="s">
        <v>19</v>
      </c>
      <c r="E45" s="4" t="s">
        <v>9</v>
      </c>
    </row>
    <row r="46" spans="1:5" ht="19.5">
      <c r="A46" s="31"/>
      <c r="B46" s="67"/>
      <c r="C46" s="68"/>
      <c r="D46" s="68"/>
      <c r="E46" s="68"/>
    </row>
    <row r="47" spans="1:5" ht="19.5">
      <c r="A47" s="31"/>
      <c r="B47" s="67"/>
      <c r="C47" s="68"/>
      <c r="D47" s="68"/>
      <c r="E47" s="68"/>
    </row>
    <row r="48" spans="1:5" ht="20.25" thickBot="1">
      <c r="A48" s="31"/>
      <c r="B48" s="67"/>
      <c r="C48" s="68"/>
      <c r="D48" s="68"/>
      <c r="E48" s="68"/>
    </row>
    <row r="49" spans="1:5" ht="20.25" thickBot="1">
      <c r="A49" s="270" t="s">
        <v>28</v>
      </c>
      <c r="B49" s="271"/>
      <c r="C49" s="271"/>
      <c r="D49" s="271"/>
      <c r="E49" s="272"/>
    </row>
    <row r="50" spans="1:5" ht="20.25" thickBot="1">
      <c r="A50" s="69"/>
      <c r="B50" s="36"/>
      <c r="C50" s="267"/>
      <c r="D50" s="268"/>
      <c r="E50" s="269"/>
    </row>
    <row r="51" spans="1:5" ht="20.25" thickBot="1">
      <c r="A51" s="32"/>
      <c r="B51" s="73"/>
      <c r="C51" s="23"/>
      <c r="D51" s="34"/>
      <c r="E51" s="23"/>
    </row>
    <row r="52" spans="1:5" ht="20.25" thickBot="1">
      <c r="A52" s="273"/>
      <c r="B52" s="274"/>
      <c r="C52" s="274"/>
      <c r="D52" s="274"/>
      <c r="E52" s="275"/>
    </row>
    <row r="53" spans="1:5" ht="20.25" thickBot="1">
      <c r="A53" s="4" t="s">
        <v>0</v>
      </c>
      <c r="B53" s="4" t="s">
        <v>10</v>
      </c>
      <c r="C53" s="4" t="s">
        <v>18</v>
      </c>
      <c r="D53" s="4" t="s">
        <v>19</v>
      </c>
      <c r="E53" s="4" t="s">
        <v>9</v>
      </c>
    </row>
    <row r="54" spans="1:5" ht="19.5">
      <c r="A54" s="31"/>
      <c r="B54" s="67"/>
      <c r="C54" s="68"/>
      <c r="D54" s="68"/>
      <c r="E54" s="68"/>
    </row>
    <row r="55" spans="1:5" ht="19.5">
      <c r="A55" s="31"/>
      <c r="B55" s="67"/>
      <c r="C55" s="68"/>
      <c r="D55" s="68"/>
      <c r="E55" s="68"/>
    </row>
    <row r="56" spans="1:5" ht="20.25" thickBot="1">
      <c r="A56" s="31"/>
      <c r="B56" s="67"/>
      <c r="C56" s="68"/>
      <c r="D56" s="68"/>
      <c r="E56" s="68"/>
    </row>
    <row r="57" spans="1:5" ht="20.25" thickBot="1">
      <c r="A57" s="273" t="s">
        <v>28</v>
      </c>
      <c r="B57" s="274"/>
      <c r="C57" s="274"/>
      <c r="D57" s="274"/>
      <c r="E57" s="275"/>
    </row>
    <row r="58" spans="1:5" ht="20.25" thickBot="1">
      <c r="A58" s="69"/>
      <c r="B58" s="70"/>
      <c r="C58" s="267"/>
      <c r="D58" s="268"/>
      <c r="E58" s="269"/>
    </row>
    <row r="59" spans="1:5" ht="19.5" thickBot="1">
      <c r="C59" s="29"/>
    </row>
    <row r="60" spans="1:5" ht="20.25" thickBot="1">
      <c r="A60" s="227"/>
      <c r="B60" s="228"/>
      <c r="C60" s="228"/>
      <c r="D60" s="228"/>
      <c r="E60" s="229"/>
    </row>
    <row r="61" spans="1:5" ht="20.25" thickBot="1">
      <c r="A61" s="4" t="s">
        <v>0</v>
      </c>
      <c r="B61" s="4" t="s">
        <v>10</v>
      </c>
      <c r="C61" s="4" t="s">
        <v>18</v>
      </c>
      <c r="D61" s="4" t="s">
        <v>19</v>
      </c>
      <c r="E61" s="4" t="s">
        <v>9</v>
      </c>
    </row>
    <row r="62" spans="1:5" ht="19.5">
      <c r="A62" s="31"/>
      <c r="B62" s="67"/>
      <c r="C62" s="68"/>
      <c r="D62" s="68"/>
      <c r="E62" s="68"/>
    </row>
    <row r="63" spans="1:5" ht="19.5">
      <c r="A63" s="31"/>
      <c r="B63" s="67"/>
      <c r="C63" s="68"/>
      <c r="D63" s="68"/>
      <c r="E63" s="68"/>
    </row>
    <row r="64" spans="1:5" ht="19.5">
      <c r="A64" s="31"/>
      <c r="B64" s="67"/>
      <c r="C64" s="68"/>
      <c r="D64" s="68"/>
      <c r="E64" s="68"/>
    </row>
    <row r="65" spans="1:5" ht="19.5" thickBot="1">
      <c r="C65" s="29"/>
    </row>
    <row r="66" spans="1:5" ht="20.25" thickBot="1">
      <c r="A66" s="227"/>
      <c r="B66" s="228"/>
      <c r="C66" s="228"/>
      <c r="D66" s="228"/>
      <c r="E66" s="229"/>
    </row>
    <row r="67" spans="1:5" ht="20.25" thickBot="1">
      <c r="A67" s="4" t="s">
        <v>0</v>
      </c>
      <c r="B67" s="4" t="s">
        <v>10</v>
      </c>
      <c r="C67" s="4" t="s">
        <v>16</v>
      </c>
      <c r="D67" s="4" t="s">
        <v>17</v>
      </c>
      <c r="E67" s="4" t="s">
        <v>9</v>
      </c>
    </row>
    <row r="68" spans="1:5" ht="19.5">
      <c r="A68" s="31"/>
      <c r="B68" s="67"/>
      <c r="C68" s="68"/>
      <c r="D68" s="68"/>
      <c r="E68" s="68"/>
    </row>
    <row r="69" spans="1:5" ht="19.5">
      <c r="A69" s="31"/>
      <c r="B69" s="67"/>
      <c r="C69" s="68"/>
      <c r="D69" s="68"/>
      <c r="E69" s="68"/>
    </row>
    <row r="70" spans="1:5" ht="19.5">
      <c r="A70" s="31"/>
      <c r="B70" s="67"/>
      <c r="C70" s="68"/>
      <c r="D70" s="68"/>
      <c r="E70" s="68"/>
    </row>
    <row r="71" spans="1:5" ht="19.5">
      <c r="A71" s="31"/>
      <c r="B71" s="67"/>
      <c r="C71" s="68"/>
      <c r="D71" s="68"/>
      <c r="E71" s="68"/>
    </row>
    <row r="72" spans="1:5" ht="19.5">
      <c r="A72" s="31"/>
      <c r="B72" s="67"/>
      <c r="C72" s="68"/>
      <c r="D72" s="68"/>
      <c r="E72" s="68"/>
    </row>
    <row r="73" spans="1:5" ht="19.5">
      <c r="A73" s="31"/>
      <c r="B73" s="67"/>
      <c r="C73" s="68"/>
      <c r="D73" s="68"/>
      <c r="E73" s="68"/>
    </row>
    <row r="74" spans="1:5" ht="19.5">
      <c r="A74" s="31"/>
      <c r="B74" s="67"/>
      <c r="C74" s="68"/>
      <c r="D74" s="68"/>
      <c r="E74" s="68"/>
    </row>
    <row r="75" spans="1:5" ht="19.5">
      <c r="A75" s="31"/>
      <c r="B75" s="67"/>
      <c r="C75" s="68"/>
      <c r="D75" s="68"/>
      <c r="E75" s="68"/>
    </row>
    <row r="76" spans="1:5" ht="19.5">
      <c r="A76" s="31"/>
      <c r="B76" s="67"/>
      <c r="C76" s="68"/>
      <c r="D76" s="68"/>
      <c r="E76" s="68"/>
    </row>
    <row r="77" spans="1:5" ht="19.5">
      <c r="A77" s="31"/>
      <c r="B77" s="67"/>
      <c r="C77" s="68"/>
      <c r="D77" s="68"/>
      <c r="E77" s="68"/>
    </row>
    <row r="78" spans="1:5" ht="19.5">
      <c r="A78" s="31"/>
      <c r="B78" s="67"/>
      <c r="C78" s="68"/>
      <c r="D78" s="68"/>
      <c r="E78" s="68"/>
    </row>
    <row r="79" spans="1:5" ht="19.5">
      <c r="A79" s="31"/>
      <c r="B79" s="67"/>
      <c r="C79" s="68"/>
      <c r="D79" s="68"/>
      <c r="E79" s="68"/>
    </row>
    <row r="80" spans="1:5" ht="19.5">
      <c r="A80" s="31"/>
      <c r="B80" s="67"/>
      <c r="C80" s="68"/>
      <c r="D80" s="68"/>
      <c r="E80" s="68"/>
    </row>
    <row r="81" spans="1:5" ht="19.5">
      <c r="A81" s="31"/>
      <c r="B81" s="67"/>
      <c r="C81" s="68"/>
      <c r="D81" s="68"/>
      <c r="E81" s="68"/>
    </row>
    <row r="82" spans="1:5" ht="19.5">
      <c r="A82" s="31"/>
      <c r="B82" s="67"/>
      <c r="C82" s="68"/>
      <c r="D82" s="68"/>
      <c r="E82" s="68"/>
    </row>
    <row r="83" spans="1:5" ht="19.5">
      <c r="A83" s="31"/>
      <c r="B83" s="67"/>
      <c r="C83" s="68"/>
      <c r="D83" s="68"/>
      <c r="E83" s="68"/>
    </row>
    <row r="84" spans="1:5" ht="19.5">
      <c r="A84" s="31"/>
      <c r="B84" s="67"/>
      <c r="C84" s="68"/>
      <c r="D84" s="68"/>
      <c r="E84" s="68"/>
    </row>
    <row r="85" spans="1:5" ht="19.5">
      <c r="A85" s="31"/>
      <c r="B85" s="67"/>
      <c r="C85" s="68"/>
      <c r="D85" s="68"/>
      <c r="E85" s="68"/>
    </row>
    <row r="86" spans="1:5" ht="19.5" thickBot="1">
      <c r="C86" s="29"/>
    </row>
    <row r="87" spans="1:5" ht="20.25" thickBot="1">
      <c r="A87" s="227"/>
      <c r="B87" s="228"/>
      <c r="C87" s="228"/>
      <c r="D87" s="228"/>
      <c r="E87" s="229"/>
    </row>
    <row r="88" spans="1:5" ht="20.25" thickBot="1">
      <c r="A88" s="4" t="s">
        <v>0</v>
      </c>
      <c r="B88" s="4" t="s">
        <v>10</v>
      </c>
      <c r="C88" s="4" t="s">
        <v>16</v>
      </c>
      <c r="D88" s="4" t="s">
        <v>17</v>
      </c>
      <c r="E88" s="4" t="s">
        <v>9</v>
      </c>
    </row>
    <row r="89" spans="1:5" ht="19.5">
      <c r="A89" s="31"/>
      <c r="B89" s="67"/>
      <c r="C89" s="68"/>
      <c r="D89" s="68"/>
      <c r="E89" s="68"/>
    </row>
    <row r="90" spans="1:5" ht="19.5">
      <c r="A90" s="31"/>
      <c r="B90" s="67"/>
      <c r="C90" s="68"/>
      <c r="D90" s="68"/>
      <c r="E90" s="68"/>
    </row>
    <row r="91" spans="1:5" ht="19.5">
      <c r="A91" s="31"/>
      <c r="B91" s="67"/>
      <c r="C91" s="68"/>
      <c r="D91" s="68"/>
      <c r="E91" s="68"/>
    </row>
    <row r="92" spans="1:5" ht="19.5">
      <c r="A92" s="31"/>
      <c r="B92" s="67"/>
      <c r="C92" s="68"/>
      <c r="D92" s="68"/>
      <c r="E92" s="68"/>
    </row>
    <row r="93" spans="1:5" ht="19.5">
      <c r="A93" s="31"/>
      <c r="B93" s="67"/>
      <c r="C93" s="68"/>
      <c r="D93" s="68"/>
      <c r="E93" s="68"/>
    </row>
    <row r="94" spans="1:5" ht="19.5">
      <c r="A94" s="31"/>
      <c r="B94" s="67"/>
      <c r="C94" s="68"/>
      <c r="D94" s="68"/>
      <c r="E94" s="68"/>
    </row>
    <row r="95" spans="1:5" ht="19.5">
      <c r="A95" s="31"/>
      <c r="B95" s="67"/>
      <c r="C95" s="68"/>
      <c r="D95" s="68"/>
      <c r="E95" s="68"/>
    </row>
    <row r="96" spans="1:5" ht="19.5">
      <c r="A96" s="31"/>
      <c r="B96" s="67"/>
      <c r="C96" s="68"/>
      <c r="D96" s="68"/>
      <c r="E96" s="68"/>
    </row>
    <row r="97" spans="1:5" ht="19.5">
      <c r="A97" s="31"/>
      <c r="B97" s="67"/>
      <c r="C97" s="68"/>
      <c r="D97" s="68"/>
      <c r="E97" s="68"/>
    </row>
    <row r="98" spans="1:5" ht="19.5">
      <c r="A98" s="31"/>
      <c r="B98" s="67"/>
      <c r="C98" s="68"/>
      <c r="D98" s="68"/>
      <c r="E98" s="68"/>
    </row>
    <row r="99" spans="1:5" ht="19.5">
      <c r="A99" s="31"/>
      <c r="B99" s="67"/>
      <c r="C99" s="68"/>
      <c r="D99" s="68"/>
      <c r="E99" s="68"/>
    </row>
    <row r="100" spans="1:5" ht="19.5">
      <c r="A100" s="31"/>
      <c r="B100" s="67"/>
      <c r="C100" s="68"/>
      <c r="D100" s="68"/>
      <c r="E100" s="68"/>
    </row>
    <row r="101" spans="1:5" ht="19.5">
      <c r="A101" s="31"/>
      <c r="B101" s="67"/>
      <c r="C101" s="68"/>
      <c r="D101" s="68"/>
      <c r="E101" s="68"/>
    </row>
    <row r="102" spans="1:5" ht="19.5">
      <c r="A102" s="31"/>
      <c r="B102" s="67"/>
      <c r="C102" s="68"/>
      <c r="D102" s="68"/>
      <c r="E102" s="68"/>
    </row>
    <row r="103" spans="1:5" ht="19.5">
      <c r="A103" s="31"/>
      <c r="B103" s="67"/>
      <c r="C103" s="68"/>
      <c r="D103" s="68"/>
      <c r="E103" s="68"/>
    </row>
    <row r="104" spans="1:5" ht="19.5">
      <c r="A104" s="31"/>
      <c r="B104" s="67"/>
      <c r="C104" s="68"/>
      <c r="D104" s="68"/>
      <c r="E104" s="68"/>
    </row>
    <row r="105" spans="1:5" ht="19.5">
      <c r="A105" s="31"/>
      <c r="B105" s="67"/>
      <c r="C105" s="68"/>
      <c r="D105" s="68"/>
      <c r="E105" s="68"/>
    </row>
    <row r="106" spans="1:5" ht="19.5">
      <c r="A106" s="31"/>
      <c r="B106" s="67"/>
      <c r="C106" s="68"/>
      <c r="D106" s="68"/>
      <c r="E106" s="68"/>
    </row>
    <row r="107" spans="1:5">
      <c r="C107" s="29"/>
    </row>
    <row r="108" spans="1:5">
      <c r="C108" s="29"/>
    </row>
    <row r="109" spans="1:5">
      <c r="C109" s="29"/>
    </row>
    <row r="110" spans="1:5">
      <c r="C110" s="29"/>
    </row>
    <row r="111" spans="1:5">
      <c r="C111" s="29"/>
    </row>
    <row r="112" spans="1:5">
      <c r="C112" s="29"/>
    </row>
    <row r="113" spans="3:3">
      <c r="C113" s="29"/>
    </row>
    <row r="114" spans="3:3">
      <c r="C114" s="29"/>
    </row>
    <row r="115" spans="3:3">
      <c r="C115" s="29"/>
    </row>
    <row r="116" spans="3:3">
      <c r="C116" s="29"/>
    </row>
    <row r="117" spans="3:3">
      <c r="C117" s="29"/>
    </row>
    <row r="118" spans="3:3">
      <c r="C118" s="29"/>
    </row>
    <row r="119" spans="3:3">
      <c r="C119" s="29"/>
    </row>
    <row r="120" spans="3:3">
      <c r="C120" s="29"/>
    </row>
    <row r="121" spans="3:3">
      <c r="C121" s="29"/>
    </row>
    <row r="122" spans="3:3">
      <c r="C122" s="29"/>
    </row>
    <row r="123" spans="3:3">
      <c r="C123" s="29"/>
    </row>
    <row r="124" spans="3:3">
      <c r="C124" s="29"/>
    </row>
    <row r="125" spans="3:3">
      <c r="C125" s="29"/>
    </row>
    <row r="126" spans="3:3">
      <c r="C126" s="29"/>
    </row>
    <row r="127" spans="3:3">
      <c r="C127" s="29"/>
    </row>
    <row r="128" spans="3:3">
      <c r="C128" s="29"/>
    </row>
    <row r="129" spans="3:3">
      <c r="C129" s="29"/>
    </row>
    <row r="130" spans="3:3">
      <c r="C130" s="29"/>
    </row>
    <row r="131" spans="3:3">
      <c r="C131" s="29"/>
    </row>
    <row r="132" spans="3:3">
      <c r="C132" s="29"/>
    </row>
    <row r="133" spans="3:3">
      <c r="C133" s="29"/>
    </row>
    <row r="134" spans="3:3">
      <c r="C134" s="29"/>
    </row>
    <row r="135" spans="3:3">
      <c r="C135" s="29"/>
    </row>
    <row r="136" spans="3:3">
      <c r="C136" s="29"/>
    </row>
    <row r="137" spans="3:3">
      <c r="C137" s="29"/>
    </row>
    <row r="138" spans="3:3">
      <c r="C138" s="29"/>
    </row>
    <row r="139" spans="3:3">
      <c r="C139" s="29"/>
    </row>
    <row r="140" spans="3:3">
      <c r="C140" s="29"/>
    </row>
    <row r="141" spans="3:3">
      <c r="C141" s="29"/>
    </row>
    <row r="142" spans="3:3">
      <c r="C142" s="29"/>
    </row>
    <row r="143" spans="3:3">
      <c r="C143" s="29"/>
    </row>
    <row r="144" spans="3:3">
      <c r="C144" s="29"/>
    </row>
    <row r="145" spans="3:3">
      <c r="C145" s="29"/>
    </row>
    <row r="146" spans="3:3">
      <c r="C146" s="29"/>
    </row>
    <row r="147" spans="3:3">
      <c r="C147" s="29"/>
    </row>
    <row r="148" spans="3:3">
      <c r="C148" s="29"/>
    </row>
    <row r="149" spans="3:3">
      <c r="C149" s="29"/>
    </row>
    <row r="150" spans="3:3">
      <c r="C150" s="29"/>
    </row>
    <row r="151" spans="3:3">
      <c r="C151" s="29"/>
    </row>
    <row r="152" spans="3:3">
      <c r="C152" s="29"/>
    </row>
    <row r="153" spans="3:3">
      <c r="C153" s="29"/>
    </row>
    <row r="154" spans="3:3">
      <c r="C154" s="29"/>
    </row>
    <row r="155" spans="3:3">
      <c r="C155" s="29"/>
    </row>
    <row r="156" spans="3:3">
      <c r="C156" s="29"/>
    </row>
    <row r="157" spans="3:3">
      <c r="C157" s="29"/>
    </row>
    <row r="158" spans="3:3">
      <c r="C158" s="29"/>
    </row>
    <row r="159" spans="3:3">
      <c r="C159" s="29"/>
    </row>
    <row r="160" spans="3:3">
      <c r="C160" s="29"/>
    </row>
    <row r="161" spans="3:3">
      <c r="C161" s="29"/>
    </row>
    <row r="162" spans="3:3">
      <c r="C162" s="29"/>
    </row>
    <row r="163" spans="3:3">
      <c r="C163" s="29"/>
    </row>
    <row r="164" spans="3:3">
      <c r="C164" s="29"/>
    </row>
    <row r="165" spans="3:3">
      <c r="C165" s="29"/>
    </row>
    <row r="166" spans="3:3">
      <c r="C166" s="29"/>
    </row>
    <row r="167" spans="3:3">
      <c r="C167" s="29"/>
    </row>
    <row r="168" spans="3:3">
      <c r="C168" s="29"/>
    </row>
    <row r="169" spans="3:3">
      <c r="C169" s="29"/>
    </row>
    <row r="170" spans="3:3">
      <c r="C170" s="29"/>
    </row>
    <row r="171" spans="3:3">
      <c r="C171" s="29"/>
    </row>
    <row r="172" spans="3:3">
      <c r="C172" s="29"/>
    </row>
    <row r="173" spans="3:3">
      <c r="C173" s="29"/>
    </row>
    <row r="174" spans="3:3">
      <c r="C174" s="29"/>
    </row>
    <row r="175" spans="3:3">
      <c r="C175" s="29"/>
    </row>
    <row r="176" spans="3:3">
      <c r="C176" s="29"/>
    </row>
    <row r="177" spans="3:3">
      <c r="C177" s="29"/>
    </row>
    <row r="178" spans="3:3">
      <c r="C178" s="29"/>
    </row>
    <row r="179" spans="3:3">
      <c r="C179" s="29"/>
    </row>
    <row r="180" spans="3:3">
      <c r="C180" s="29"/>
    </row>
    <row r="181" spans="3:3">
      <c r="C181" s="29"/>
    </row>
    <row r="182" spans="3:3">
      <c r="C182" s="29"/>
    </row>
    <row r="183" spans="3:3">
      <c r="C183" s="29"/>
    </row>
    <row r="184" spans="3:3">
      <c r="C184" s="29"/>
    </row>
    <row r="185" spans="3:3">
      <c r="C185" s="29"/>
    </row>
    <row r="186" spans="3:3">
      <c r="C186" s="29"/>
    </row>
    <row r="187" spans="3:3">
      <c r="C187" s="29"/>
    </row>
    <row r="188" spans="3:3">
      <c r="C188" s="29"/>
    </row>
    <row r="189" spans="3:3">
      <c r="C189" s="29"/>
    </row>
    <row r="190" spans="3:3">
      <c r="C190" s="29"/>
    </row>
    <row r="191" spans="3:3">
      <c r="C191" s="29"/>
    </row>
    <row r="192" spans="3:3">
      <c r="C192" s="29"/>
    </row>
    <row r="193" spans="3:3">
      <c r="C193" s="29"/>
    </row>
    <row r="194" spans="3:3">
      <c r="C194" s="29"/>
    </row>
    <row r="195" spans="3:3">
      <c r="C195" s="29"/>
    </row>
    <row r="196" spans="3:3">
      <c r="C196" s="29"/>
    </row>
    <row r="197" spans="3:3">
      <c r="C197" s="29"/>
    </row>
    <row r="198" spans="3:3">
      <c r="C198" s="29"/>
    </row>
    <row r="199" spans="3:3">
      <c r="C199" s="29"/>
    </row>
    <row r="200" spans="3:3">
      <c r="C200" s="29"/>
    </row>
    <row r="201" spans="3:3">
      <c r="C201" s="29"/>
    </row>
    <row r="202" spans="3:3">
      <c r="C202" s="29"/>
    </row>
    <row r="203" spans="3:3">
      <c r="C203" s="29"/>
    </row>
    <row r="204" spans="3:3">
      <c r="C204" s="29"/>
    </row>
    <row r="205" spans="3:3">
      <c r="C205" s="29"/>
    </row>
    <row r="206" spans="3:3">
      <c r="C206" s="29"/>
    </row>
    <row r="207" spans="3:3">
      <c r="C207" s="29"/>
    </row>
    <row r="208" spans="3:3">
      <c r="C208" s="29"/>
    </row>
    <row r="209" spans="3:3">
      <c r="C209" s="29"/>
    </row>
    <row r="210" spans="3:3">
      <c r="C210" s="29"/>
    </row>
    <row r="211" spans="3:3">
      <c r="C211" s="29"/>
    </row>
    <row r="212" spans="3:3">
      <c r="C212" s="29"/>
    </row>
    <row r="213" spans="3:3">
      <c r="C213" s="29"/>
    </row>
    <row r="214" spans="3:3">
      <c r="C214" s="29"/>
    </row>
    <row r="215" spans="3:3">
      <c r="C215" s="29"/>
    </row>
    <row r="216" spans="3:3">
      <c r="C216" s="29"/>
    </row>
    <row r="217" spans="3:3">
      <c r="C217" s="29"/>
    </row>
    <row r="218" spans="3:3">
      <c r="C218" s="29"/>
    </row>
    <row r="219" spans="3:3">
      <c r="C219" s="29"/>
    </row>
    <row r="220" spans="3:3">
      <c r="C220" s="29"/>
    </row>
    <row r="221" spans="3:3">
      <c r="C221" s="29"/>
    </row>
    <row r="222" spans="3:3">
      <c r="C222" s="29"/>
    </row>
    <row r="223" spans="3:3">
      <c r="C223" s="29"/>
    </row>
    <row r="224" spans="3:3">
      <c r="C224" s="29"/>
    </row>
    <row r="225" spans="3:3">
      <c r="C225" s="29"/>
    </row>
    <row r="226" spans="3:3">
      <c r="C226" s="29"/>
    </row>
    <row r="227" spans="3:3">
      <c r="C227" s="29"/>
    </row>
    <row r="228" spans="3:3">
      <c r="C228" s="29"/>
    </row>
    <row r="229" spans="3:3">
      <c r="C229" s="29"/>
    </row>
    <row r="230" spans="3:3">
      <c r="C230" s="29"/>
    </row>
    <row r="231" spans="3:3">
      <c r="C231" s="29"/>
    </row>
    <row r="232" spans="3:3">
      <c r="C232" s="29"/>
    </row>
    <row r="233" spans="3:3">
      <c r="C233" s="29"/>
    </row>
    <row r="234" spans="3:3">
      <c r="C234" s="29"/>
    </row>
    <row r="235" spans="3:3">
      <c r="C235" s="29"/>
    </row>
    <row r="236" spans="3:3">
      <c r="C236" s="29"/>
    </row>
    <row r="237" spans="3:3">
      <c r="C237" s="29"/>
    </row>
    <row r="238" spans="3:3">
      <c r="C238" s="29"/>
    </row>
    <row r="239" spans="3:3">
      <c r="C239" s="29"/>
    </row>
    <row r="240" spans="3:3">
      <c r="C240" s="29"/>
    </row>
    <row r="241" spans="3:3">
      <c r="C241" s="29"/>
    </row>
    <row r="242" spans="3:3">
      <c r="C242" s="29"/>
    </row>
    <row r="243" spans="3:3">
      <c r="C243" s="29"/>
    </row>
    <row r="244" spans="3:3">
      <c r="C244" s="29"/>
    </row>
    <row r="245" spans="3:3">
      <c r="C245" s="29"/>
    </row>
    <row r="246" spans="3:3">
      <c r="C246" s="29"/>
    </row>
    <row r="247" spans="3:3">
      <c r="C247" s="29"/>
    </row>
    <row r="248" spans="3:3">
      <c r="C248" s="29"/>
    </row>
    <row r="249" spans="3:3">
      <c r="C249" s="29"/>
    </row>
    <row r="250" spans="3:3">
      <c r="C250" s="29"/>
    </row>
    <row r="251" spans="3:3">
      <c r="C251" s="29"/>
    </row>
    <row r="252" spans="3:3">
      <c r="C252" s="29"/>
    </row>
    <row r="253" spans="3:3">
      <c r="C253" s="29"/>
    </row>
    <row r="254" spans="3:3">
      <c r="C254" s="29"/>
    </row>
    <row r="255" spans="3:3">
      <c r="C255" s="29"/>
    </row>
    <row r="256" spans="3:3">
      <c r="C256" s="29"/>
    </row>
    <row r="257" spans="3:3">
      <c r="C257" s="29"/>
    </row>
    <row r="258" spans="3:3">
      <c r="C258" s="29"/>
    </row>
    <row r="259" spans="3:3">
      <c r="C259" s="29"/>
    </row>
    <row r="260" spans="3:3">
      <c r="C260" s="29"/>
    </row>
    <row r="261" spans="3:3">
      <c r="C261" s="29"/>
    </row>
    <row r="262" spans="3:3">
      <c r="C262" s="29"/>
    </row>
    <row r="263" spans="3:3">
      <c r="C263" s="29"/>
    </row>
    <row r="264" spans="3:3">
      <c r="C264" s="29"/>
    </row>
    <row r="265" spans="3:3">
      <c r="C265" s="29"/>
    </row>
    <row r="266" spans="3:3">
      <c r="C266" s="29"/>
    </row>
    <row r="267" spans="3:3">
      <c r="C267" s="29"/>
    </row>
    <row r="268" spans="3:3">
      <c r="C268" s="29"/>
    </row>
    <row r="269" spans="3:3">
      <c r="C269" s="29"/>
    </row>
    <row r="270" spans="3:3">
      <c r="C270" s="29"/>
    </row>
    <row r="271" spans="3:3">
      <c r="C271" s="29"/>
    </row>
    <row r="272" spans="3:3">
      <c r="C272" s="29"/>
    </row>
    <row r="273" spans="3:3">
      <c r="C273" s="29"/>
    </row>
    <row r="274" spans="3:3">
      <c r="C274" s="29"/>
    </row>
    <row r="275" spans="3:3">
      <c r="C275" s="29"/>
    </row>
    <row r="276" spans="3:3">
      <c r="C276" s="29"/>
    </row>
    <row r="277" spans="3:3">
      <c r="C277" s="29"/>
    </row>
    <row r="278" spans="3:3">
      <c r="C278" s="29"/>
    </row>
    <row r="279" spans="3:3">
      <c r="C279" s="29"/>
    </row>
    <row r="280" spans="3:3">
      <c r="C280" s="29"/>
    </row>
    <row r="281" spans="3:3">
      <c r="C281" s="29"/>
    </row>
    <row r="282" spans="3:3">
      <c r="C282" s="29"/>
    </row>
    <row r="283" spans="3:3">
      <c r="C283" s="29"/>
    </row>
    <row r="284" spans="3:3">
      <c r="C284" s="29"/>
    </row>
    <row r="285" spans="3:3">
      <c r="C285" s="29"/>
    </row>
    <row r="286" spans="3:3">
      <c r="C286" s="29"/>
    </row>
    <row r="287" spans="3:3">
      <c r="C287" s="29"/>
    </row>
    <row r="288" spans="3:3">
      <c r="C288" s="29"/>
    </row>
  </sheetData>
  <mergeCells count="27">
    <mergeCell ref="A60:E60"/>
    <mergeCell ref="A66:E66"/>
    <mergeCell ref="A87:E87"/>
    <mergeCell ref="A44:E44"/>
    <mergeCell ref="A49:E49"/>
    <mergeCell ref="C50:E50"/>
    <mergeCell ref="A52:E52"/>
    <mergeCell ref="A57:E57"/>
    <mergeCell ref="C58:E58"/>
    <mergeCell ref="C38:E38"/>
    <mergeCell ref="A8:E8"/>
    <mergeCell ref="A13:E13"/>
    <mergeCell ref="C14:E14"/>
    <mergeCell ref="A16:E16"/>
    <mergeCell ref="A21:E21"/>
    <mergeCell ref="C22:E22"/>
    <mergeCell ref="A24:E24"/>
    <mergeCell ref="A29:E29"/>
    <mergeCell ref="C30:E30"/>
    <mergeCell ref="A32:E32"/>
    <mergeCell ref="A37:E37"/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5"/>
  <sheetViews>
    <sheetView zoomScale="85" zoomScaleNormal="85" workbookViewId="0">
      <selection sqref="A1:R1"/>
    </sheetView>
  </sheetViews>
  <sheetFormatPr baseColWidth="10" defaultRowHeight="18.75"/>
  <cols>
    <col min="1" max="1" width="50.42578125" style="1" bestFit="1" customWidth="1"/>
    <col min="2" max="2" width="43.5703125" style="86" bestFit="1" customWidth="1"/>
    <col min="3" max="3" width="11.5703125" style="7" bestFit="1" customWidth="1"/>
    <col min="4" max="8" width="4.5703125" style="2" bestFit="1" customWidth="1"/>
    <col min="9" max="16" width="4.5703125" style="1" bestFit="1" customWidth="1"/>
    <col min="17" max="17" width="6.85546875" style="1" customWidth="1"/>
    <col min="18" max="18" width="7.140625" style="1" customWidth="1"/>
    <col min="19" max="19" width="7" style="1" bestFit="1" customWidth="1"/>
    <col min="20" max="20" width="10" style="1" customWidth="1"/>
    <col min="21" max="21" width="11.42578125" style="1" customWidth="1"/>
    <col min="22" max="16384" width="11.42578125" style="1"/>
  </cols>
  <sheetData>
    <row r="1" spans="1:21" ht="23.25">
      <c r="A1" s="230" t="s">
        <v>20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1:21" ht="29.25">
      <c r="A2" s="231" t="str">
        <f>JUVENILES!A2</f>
        <v>39° TORNEO AMISTAD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</row>
    <row r="3" spans="1:21">
      <c r="A3" s="232" t="s">
        <v>8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</row>
    <row r="4" spans="1:21" ht="26.25">
      <c r="A4" s="233" t="s">
        <v>11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</row>
    <row r="5" spans="1:21" ht="19.5">
      <c r="A5" s="234" t="s">
        <v>31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</row>
    <row r="6" spans="1:21">
      <c r="A6" s="235" t="str">
        <f>JUVENILES!A6</f>
        <v>11; 12 Y 13 DE FEBRERO DE 2025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</row>
    <row r="7" spans="1:21" ht="20.25" thickBot="1">
      <c r="A7" s="6"/>
      <c r="B7" s="102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1" ht="20.25" thickBot="1">
      <c r="A8" s="227" t="s">
        <v>45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9"/>
    </row>
    <row r="9" spans="1:21" ht="20.25" thickBot="1">
      <c r="B9" s="20"/>
      <c r="C9" s="1"/>
      <c r="D9" s="1"/>
      <c r="E9" s="236" t="s">
        <v>35</v>
      </c>
      <c r="F9" s="237"/>
      <c r="G9" s="237"/>
      <c r="H9" s="238"/>
      <c r="I9" s="239" t="s">
        <v>36</v>
      </c>
      <c r="J9" s="240"/>
      <c r="K9" s="240"/>
      <c r="L9" s="241"/>
      <c r="M9" s="221" t="s">
        <v>37</v>
      </c>
      <c r="N9" s="222"/>
      <c r="O9" s="222"/>
      <c r="P9" s="223"/>
    </row>
    <row r="10" spans="1:21" s="22" customFormat="1" ht="20.25" thickBot="1">
      <c r="A10" s="4" t="s">
        <v>0</v>
      </c>
      <c r="B10" s="103" t="s">
        <v>10</v>
      </c>
      <c r="C10" s="24" t="s">
        <v>24</v>
      </c>
      <c r="D10" s="143" t="s">
        <v>1</v>
      </c>
      <c r="E10" s="25" t="s">
        <v>2</v>
      </c>
      <c r="F10" s="25" t="s">
        <v>3</v>
      </c>
      <c r="G10" s="25" t="s">
        <v>4</v>
      </c>
      <c r="H10" s="25" t="s">
        <v>5</v>
      </c>
      <c r="I10" s="26" t="s">
        <v>2</v>
      </c>
      <c r="J10" s="26" t="s">
        <v>3</v>
      </c>
      <c r="K10" s="26" t="s">
        <v>4</v>
      </c>
      <c r="L10" s="26" t="s">
        <v>5</v>
      </c>
      <c r="M10" s="27" t="s">
        <v>2</v>
      </c>
      <c r="N10" s="27" t="s">
        <v>3</v>
      </c>
      <c r="O10" s="27" t="s">
        <v>4</v>
      </c>
      <c r="P10" s="27" t="s">
        <v>5</v>
      </c>
      <c r="Q10" s="4" t="s">
        <v>15</v>
      </c>
      <c r="R10" s="11" t="s">
        <v>14</v>
      </c>
      <c r="S10" s="1"/>
      <c r="T10" s="1"/>
      <c r="U10" s="1"/>
    </row>
    <row r="11" spans="1:21" ht="20.25" thickBot="1">
      <c r="A11" s="146" t="s">
        <v>176</v>
      </c>
      <c r="B11" s="120" t="s">
        <v>169</v>
      </c>
      <c r="C11" s="121">
        <v>39505</v>
      </c>
      <c r="D11" s="122">
        <v>0</v>
      </c>
      <c r="E11" s="14">
        <v>38</v>
      </c>
      <c r="F11" s="14">
        <v>37</v>
      </c>
      <c r="G11" s="15">
        <f t="shared" ref="G11:G42" si="0">SUM(E11:F11)</f>
        <v>75</v>
      </c>
      <c r="H11" s="16">
        <f t="shared" ref="H11:H42" si="1">SUM(G11-D11)</f>
        <v>75</v>
      </c>
      <c r="I11" s="159">
        <v>37</v>
      </c>
      <c r="J11" s="14">
        <v>37</v>
      </c>
      <c r="K11" s="15">
        <f t="shared" ref="K11:K42" si="2">SUM(I11:J11)</f>
        <v>74</v>
      </c>
      <c r="L11" s="18">
        <f t="shared" ref="L11:L42" si="3">+(K11-D11)</f>
        <v>74</v>
      </c>
      <c r="M11" s="17">
        <v>32</v>
      </c>
      <c r="N11" s="14">
        <v>36</v>
      </c>
      <c r="O11" s="15">
        <f t="shared" ref="O11:O49" si="4">SUM(M11:N11)</f>
        <v>68</v>
      </c>
      <c r="P11" s="18">
        <f t="shared" ref="P11:P49" si="5">+(O11-D11)</f>
        <v>68</v>
      </c>
      <c r="Q11" s="98">
        <f t="shared" ref="Q11:Q49" si="6">SUM(H11+L11+P11)</f>
        <v>217</v>
      </c>
      <c r="R11" s="199">
        <f t="shared" ref="R11:R49" si="7">+G11+K11+O11</f>
        <v>217</v>
      </c>
      <c r="S11" s="95" t="s">
        <v>22</v>
      </c>
      <c r="T11" s="96" t="s">
        <v>42</v>
      </c>
    </row>
    <row r="12" spans="1:21" ht="20.25" thickBot="1">
      <c r="A12" s="146" t="s">
        <v>155</v>
      </c>
      <c r="B12" s="120" t="s">
        <v>156</v>
      </c>
      <c r="C12" s="121">
        <v>39870</v>
      </c>
      <c r="D12" s="122">
        <v>-4</v>
      </c>
      <c r="E12" s="14">
        <v>38</v>
      </c>
      <c r="F12" s="14">
        <v>41</v>
      </c>
      <c r="G12" s="15">
        <f t="shared" si="0"/>
        <v>79</v>
      </c>
      <c r="H12" s="16">
        <f t="shared" si="1"/>
        <v>83</v>
      </c>
      <c r="I12" s="159">
        <v>36</v>
      </c>
      <c r="J12" s="14">
        <v>36</v>
      </c>
      <c r="K12" s="15">
        <f t="shared" si="2"/>
        <v>72</v>
      </c>
      <c r="L12" s="18">
        <f t="shared" si="3"/>
        <v>76</v>
      </c>
      <c r="M12" s="17">
        <v>35</v>
      </c>
      <c r="N12" s="14">
        <v>34</v>
      </c>
      <c r="O12" s="15">
        <f t="shared" si="4"/>
        <v>69</v>
      </c>
      <c r="P12" s="18">
        <f t="shared" si="5"/>
        <v>73</v>
      </c>
      <c r="Q12" s="98">
        <f t="shared" si="6"/>
        <v>232</v>
      </c>
      <c r="R12" s="199">
        <f t="shared" si="7"/>
        <v>220</v>
      </c>
      <c r="S12" s="95" t="s">
        <v>23</v>
      </c>
    </row>
    <row r="13" spans="1:21" ht="19.5">
      <c r="A13" s="146" t="s">
        <v>177</v>
      </c>
      <c r="B13" s="120" t="s">
        <v>169</v>
      </c>
      <c r="C13" s="121">
        <v>39802</v>
      </c>
      <c r="D13" s="122">
        <v>0</v>
      </c>
      <c r="E13" s="14">
        <v>37</v>
      </c>
      <c r="F13" s="14">
        <v>36</v>
      </c>
      <c r="G13" s="15">
        <f t="shared" si="0"/>
        <v>73</v>
      </c>
      <c r="H13" s="16">
        <f t="shared" si="1"/>
        <v>73</v>
      </c>
      <c r="I13" s="159">
        <v>35</v>
      </c>
      <c r="J13" s="14">
        <v>39</v>
      </c>
      <c r="K13" s="15">
        <f t="shared" si="2"/>
        <v>74</v>
      </c>
      <c r="L13" s="18">
        <f t="shared" si="3"/>
        <v>74</v>
      </c>
      <c r="M13" s="17">
        <v>36</v>
      </c>
      <c r="N13" s="14">
        <v>37</v>
      </c>
      <c r="O13" s="15">
        <f t="shared" si="4"/>
        <v>73</v>
      </c>
      <c r="P13" s="18">
        <f t="shared" si="5"/>
        <v>73</v>
      </c>
      <c r="Q13" s="98">
        <f t="shared" si="6"/>
        <v>220</v>
      </c>
      <c r="R13" s="19">
        <f t="shared" si="7"/>
        <v>220</v>
      </c>
    </row>
    <row r="14" spans="1:21" ht="19.5">
      <c r="A14" s="157" t="s">
        <v>80</v>
      </c>
      <c r="B14" s="120" t="s">
        <v>116</v>
      </c>
      <c r="C14" s="121">
        <v>39105</v>
      </c>
      <c r="D14" s="122">
        <v>1</v>
      </c>
      <c r="E14" s="14">
        <v>38</v>
      </c>
      <c r="F14" s="14">
        <v>37</v>
      </c>
      <c r="G14" s="15">
        <f t="shared" si="0"/>
        <v>75</v>
      </c>
      <c r="H14" s="16">
        <f t="shared" si="1"/>
        <v>74</v>
      </c>
      <c r="I14" s="159">
        <v>38</v>
      </c>
      <c r="J14" s="14">
        <v>36</v>
      </c>
      <c r="K14" s="15">
        <f t="shared" si="2"/>
        <v>74</v>
      </c>
      <c r="L14" s="18">
        <f t="shared" si="3"/>
        <v>73</v>
      </c>
      <c r="M14" s="17">
        <v>33</v>
      </c>
      <c r="N14" s="14">
        <v>38</v>
      </c>
      <c r="O14" s="15">
        <f t="shared" si="4"/>
        <v>71</v>
      </c>
      <c r="P14" s="18">
        <f t="shared" si="5"/>
        <v>70</v>
      </c>
      <c r="Q14" s="98">
        <f t="shared" si="6"/>
        <v>217</v>
      </c>
      <c r="R14" s="19">
        <f t="shared" si="7"/>
        <v>220</v>
      </c>
    </row>
    <row r="15" spans="1:21" ht="19.5">
      <c r="A15" s="157" t="s">
        <v>94</v>
      </c>
      <c r="B15" s="120" t="s">
        <v>48</v>
      </c>
      <c r="C15" s="121">
        <v>40083</v>
      </c>
      <c r="D15" s="122">
        <v>-1</v>
      </c>
      <c r="E15" s="14">
        <v>35</v>
      </c>
      <c r="F15" s="14">
        <v>37</v>
      </c>
      <c r="G15" s="15">
        <f t="shared" si="0"/>
        <v>72</v>
      </c>
      <c r="H15" s="16">
        <f t="shared" si="1"/>
        <v>73</v>
      </c>
      <c r="I15" s="159">
        <v>38</v>
      </c>
      <c r="J15" s="14">
        <v>38</v>
      </c>
      <c r="K15" s="15">
        <f t="shared" si="2"/>
        <v>76</v>
      </c>
      <c r="L15" s="18">
        <f t="shared" si="3"/>
        <v>77</v>
      </c>
      <c r="M15" s="17">
        <v>36</v>
      </c>
      <c r="N15" s="14">
        <v>36</v>
      </c>
      <c r="O15" s="15">
        <f t="shared" si="4"/>
        <v>72</v>
      </c>
      <c r="P15" s="18">
        <f t="shared" si="5"/>
        <v>73</v>
      </c>
      <c r="Q15" s="98">
        <f t="shared" si="6"/>
        <v>223</v>
      </c>
      <c r="R15" s="19">
        <f t="shared" si="7"/>
        <v>220</v>
      </c>
    </row>
    <row r="16" spans="1:21" ht="19.5">
      <c r="A16" s="157" t="s">
        <v>160</v>
      </c>
      <c r="B16" s="120" t="s">
        <v>161</v>
      </c>
      <c r="C16" s="121">
        <v>39234</v>
      </c>
      <c r="D16" s="122">
        <v>-2</v>
      </c>
      <c r="E16" s="14">
        <v>37</v>
      </c>
      <c r="F16" s="14">
        <v>38</v>
      </c>
      <c r="G16" s="15">
        <f t="shared" si="0"/>
        <v>75</v>
      </c>
      <c r="H16" s="16">
        <f t="shared" si="1"/>
        <v>77</v>
      </c>
      <c r="I16" s="159">
        <v>34</v>
      </c>
      <c r="J16" s="14">
        <v>37</v>
      </c>
      <c r="K16" s="15">
        <f t="shared" si="2"/>
        <v>71</v>
      </c>
      <c r="L16" s="18">
        <f t="shared" si="3"/>
        <v>73</v>
      </c>
      <c r="M16" s="17">
        <v>38</v>
      </c>
      <c r="N16" s="14">
        <v>37</v>
      </c>
      <c r="O16" s="15">
        <f t="shared" si="4"/>
        <v>75</v>
      </c>
      <c r="P16" s="18">
        <f t="shared" si="5"/>
        <v>77</v>
      </c>
      <c r="Q16" s="98">
        <f t="shared" si="6"/>
        <v>227</v>
      </c>
      <c r="R16" s="19">
        <f t="shared" si="7"/>
        <v>221</v>
      </c>
    </row>
    <row r="17" spans="1:18" ht="19.5">
      <c r="A17" s="146" t="s">
        <v>174</v>
      </c>
      <c r="B17" s="120" t="s">
        <v>20</v>
      </c>
      <c r="C17" s="121">
        <v>39770</v>
      </c>
      <c r="D17" s="122">
        <v>0</v>
      </c>
      <c r="E17" s="14">
        <v>32</v>
      </c>
      <c r="F17" s="14">
        <v>38</v>
      </c>
      <c r="G17" s="15">
        <f t="shared" si="0"/>
        <v>70</v>
      </c>
      <c r="H17" s="16">
        <f t="shared" si="1"/>
        <v>70</v>
      </c>
      <c r="I17" s="159">
        <v>36</v>
      </c>
      <c r="J17" s="14">
        <v>39</v>
      </c>
      <c r="K17" s="15">
        <f t="shared" si="2"/>
        <v>75</v>
      </c>
      <c r="L17" s="18">
        <f t="shared" si="3"/>
        <v>75</v>
      </c>
      <c r="M17" s="17">
        <v>39</v>
      </c>
      <c r="N17" s="14">
        <v>37</v>
      </c>
      <c r="O17" s="15">
        <f t="shared" si="4"/>
        <v>76</v>
      </c>
      <c r="P17" s="18">
        <f t="shared" si="5"/>
        <v>76</v>
      </c>
      <c r="Q17" s="98">
        <f t="shared" si="6"/>
        <v>221</v>
      </c>
      <c r="R17" s="19">
        <f t="shared" si="7"/>
        <v>221</v>
      </c>
    </row>
    <row r="18" spans="1:18" ht="19.5">
      <c r="A18" s="157" t="s">
        <v>50</v>
      </c>
      <c r="B18" s="120" t="s">
        <v>163</v>
      </c>
      <c r="C18" s="121">
        <v>39182</v>
      </c>
      <c r="D18" s="122">
        <v>-1</v>
      </c>
      <c r="E18" s="14">
        <v>36</v>
      </c>
      <c r="F18" s="14">
        <v>39</v>
      </c>
      <c r="G18" s="15">
        <f t="shared" si="0"/>
        <v>75</v>
      </c>
      <c r="H18" s="16">
        <f t="shared" si="1"/>
        <v>76</v>
      </c>
      <c r="I18" s="159">
        <v>37</v>
      </c>
      <c r="J18" s="14">
        <v>36</v>
      </c>
      <c r="K18" s="15">
        <f t="shared" si="2"/>
        <v>73</v>
      </c>
      <c r="L18" s="18">
        <f t="shared" si="3"/>
        <v>74</v>
      </c>
      <c r="M18" s="17">
        <v>36</v>
      </c>
      <c r="N18" s="14">
        <v>38</v>
      </c>
      <c r="O18" s="15">
        <f t="shared" si="4"/>
        <v>74</v>
      </c>
      <c r="P18" s="18">
        <f t="shared" si="5"/>
        <v>75</v>
      </c>
      <c r="Q18" s="98">
        <f t="shared" si="6"/>
        <v>225</v>
      </c>
      <c r="R18" s="19">
        <f t="shared" si="7"/>
        <v>222</v>
      </c>
    </row>
    <row r="19" spans="1:18" ht="19.5">
      <c r="A19" s="157" t="s">
        <v>47</v>
      </c>
      <c r="B19" s="120" t="s">
        <v>145</v>
      </c>
      <c r="C19" s="121">
        <v>39175</v>
      </c>
      <c r="D19" s="122">
        <v>-2</v>
      </c>
      <c r="E19" s="14">
        <v>38</v>
      </c>
      <c r="F19" s="14">
        <v>37</v>
      </c>
      <c r="G19" s="15">
        <f t="shared" si="0"/>
        <v>75</v>
      </c>
      <c r="H19" s="16">
        <f t="shared" si="1"/>
        <v>77</v>
      </c>
      <c r="I19" s="159">
        <v>39</v>
      </c>
      <c r="J19" s="14">
        <v>34</v>
      </c>
      <c r="K19" s="15">
        <f t="shared" si="2"/>
        <v>73</v>
      </c>
      <c r="L19" s="18">
        <f t="shared" si="3"/>
        <v>75</v>
      </c>
      <c r="M19" s="17">
        <v>40</v>
      </c>
      <c r="N19" s="14">
        <v>35</v>
      </c>
      <c r="O19" s="15">
        <f t="shared" si="4"/>
        <v>75</v>
      </c>
      <c r="P19" s="18">
        <f t="shared" si="5"/>
        <v>77</v>
      </c>
      <c r="Q19" s="98">
        <f t="shared" si="6"/>
        <v>229</v>
      </c>
      <c r="R19" s="19">
        <f t="shared" si="7"/>
        <v>223</v>
      </c>
    </row>
    <row r="20" spans="1:18" ht="19.5">
      <c r="A20" s="146" t="s">
        <v>189</v>
      </c>
      <c r="B20" s="120" t="s">
        <v>190</v>
      </c>
      <c r="C20" s="121">
        <v>39980</v>
      </c>
      <c r="D20" s="122">
        <v>2</v>
      </c>
      <c r="E20" s="14">
        <v>41</v>
      </c>
      <c r="F20" s="14">
        <v>34</v>
      </c>
      <c r="G20" s="15">
        <f t="shared" si="0"/>
        <v>75</v>
      </c>
      <c r="H20" s="16">
        <f t="shared" si="1"/>
        <v>73</v>
      </c>
      <c r="I20" s="159">
        <v>39</v>
      </c>
      <c r="J20" s="14">
        <v>36</v>
      </c>
      <c r="K20" s="15">
        <f t="shared" si="2"/>
        <v>75</v>
      </c>
      <c r="L20" s="18">
        <f t="shared" si="3"/>
        <v>73</v>
      </c>
      <c r="M20" s="17">
        <v>39</v>
      </c>
      <c r="N20" s="14">
        <v>35</v>
      </c>
      <c r="O20" s="15">
        <f t="shared" si="4"/>
        <v>74</v>
      </c>
      <c r="P20" s="18">
        <f t="shared" si="5"/>
        <v>72</v>
      </c>
      <c r="Q20" s="98">
        <f t="shared" si="6"/>
        <v>218</v>
      </c>
      <c r="R20" s="19">
        <f t="shared" si="7"/>
        <v>224</v>
      </c>
    </row>
    <row r="21" spans="1:18" ht="19.5">
      <c r="A21" s="146" t="s">
        <v>157</v>
      </c>
      <c r="B21" s="120" t="s">
        <v>137</v>
      </c>
      <c r="C21" s="121">
        <v>39827</v>
      </c>
      <c r="D21" s="122">
        <v>-2</v>
      </c>
      <c r="E21" s="14">
        <v>39</v>
      </c>
      <c r="F21" s="14">
        <v>34</v>
      </c>
      <c r="G21" s="15">
        <f t="shared" si="0"/>
        <v>73</v>
      </c>
      <c r="H21" s="16">
        <f t="shared" si="1"/>
        <v>75</v>
      </c>
      <c r="I21" s="159">
        <v>38</v>
      </c>
      <c r="J21" s="14">
        <v>38</v>
      </c>
      <c r="K21" s="15">
        <f t="shared" si="2"/>
        <v>76</v>
      </c>
      <c r="L21" s="18">
        <f t="shared" si="3"/>
        <v>78</v>
      </c>
      <c r="M21" s="17">
        <v>37</v>
      </c>
      <c r="N21" s="14">
        <v>38</v>
      </c>
      <c r="O21" s="15">
        <f t="shared" si="4"/>
        <v>75</v>
      </c>
      <c r="P21" s="18">
        <f t="shared" si="5"/>
        <v>77</v>
      </c>
      <c r="Q21" s="98">
        <f t="shared" si="6"/>
        <v>230</v>
      </c>
      <c r="R21" s="19">
        <f t="shared" si="7"/>
        <v>224</v>
      </c>
    </row>
    <row r="22" spans="1:18" ht="19.5">
      <c r="A22" s="157" t="s">
        <v>79</v>
      </c>
      <c r="B22" s="120" t="s">
        <v>136</v>
      </c>
      <c r="C22" s="121">
        <v>39497</v>
      </c>
      <c r="D22" s="122">
        <v>-1</v>
      </c>
      <c r="E22" s="14">
        <v>40</v>
      </c>
      <c r="F22" s="14">
        <v>33</v>
      </c>
      <c r="G22" s="15">
        <f t="shared" si="0"/>
        <v>73</v>
      </c>
      <c r="H22" s="16">
        <f t="shared" si="1"/>
        <v>74</v>
      </c>
      <c r="I22" s="159">
        <v>39</v>
      </c>
      <c r="J22" s="14">
        <v>35</v>
      </c>
      <c r="K22" s="15">
        <f t="shared" si="2"/>
        <v>74</v>
      </c>
      <c r="L22" s="18">
        <f t="shared" si="3"/>
        <v>75</v>
      </c>
      <c r="M22" s="17">
        <v>39</v>
      </c>
      <c r="N22" s="14">
        <v>39</v>
      </c>
      <c r="O22" s="15">
        <f t="shared" si="4"/>
        <v>78</v>
      </c>
      <c r="P22" s="18">
        <f t="shared" si="5"/>
        <v>79</v>
      </c>
      <c r="Q22" s="98">
        <f t="shared" si="6"/>
        <v>228</v>
      </c>
      <c r="R22" s="19">
        <f t="shared" si="7"/>
        <v>225</v>
      </c>
    </row>
    <row r="23" spans="1:18" ht="19.5">
      <c r="A23" s="146" t="s">
        <v>158</v>
      </c>
      <c r="B23" s="120" t="s">
        <v>159</v>
      </c>
      <c r="C23" s="121">
        <v>39983</v>
      </c>
      <c r="D23" s="122">
        <v>-2</v>
      </c>
      <c r="E23" s="14">
        <v>36</v>
      </c>
      <c r="F23" s="14">
        <v>37</v>
      </c>
      <c r="G23" s="15">
        <f t="shared" si="0"/>
        <v>73</v>
      </c>
      <c r="H23" s="16">
        <f t="shared" si="1"/>
        <v>75</v>
      </c>
      <c r="I23" s="159">
        <v>42</v>
      </c>
      <c r="J23" s="14">
        <v>39</v>
      </c>
      <c r="K23" s="15">
        <f t="shared" si="2"/>
        <v>81</v>
      </c>
      <c r="L23" s="18">
        <f t="shared" si="3"/>
        <v>83</v>
      </c>
      <c r="M23" s="17">
        <v>36</v>
      </c>
      <c r="N23" s="14">
        <v>35</v>
      </c>
      <c r="O23" s="15">
        <f t="shared" si="4"/>
        <v>71</v>
      </c>
      <c r="P23" s="18">
        <f t="shared" si="5"/>
        <v>73</v>
      </c>
      <c r="Q23" s="98">
        <f t="shared" si="6"/>
        <v>231</v>
      </c>
      <c r="R23" s="19">
        <f t="shared" si="7"/>
        <v>225</v>
      </c>
    </row>
    <row r="24" spans="1:18" ht="19.5">
      <c r="A24" s="157" t="s">
        <v>89</v>
      </c>
      <c r="B24" s="120" t="s">
        <v>129</v>
      </c>
      <c r="C24" s="121">
        <v>39258</v>
      </c>
      <c r="D24" s="122">
        <v>-2</v>
      </c>
      <c r="E24" s="14">
        <v>39</v>
      </c>
      <c r="F24" s="14">
        <v>38</v>
      </c>
      <c r="G24" s="15">
        <f t="shared" si="0"/>
        <v>77</v>
      </c>
      <c r="H24" s="16">
        <f t="shared" si="1"/>
        <v>79</v>
      </c>
      <c r="I24" s="159">
        <v>39</v>
      </c>
      <c r="J24" s="14">
        <v>35</v>
      </c>
      <c r="K24" s="15">
        <f t="shared" si="2"/>
        <v>74</v>
      </c>
      <c r="L24" s="18">
        <f t="shared" si="3"/>
        <v>76</v>
      </c>
      <c r="M24" s="17">
        <v>40</v>
      </c>
      <c r="N24" s="14">
        <v>35</v>
      </c>
      <c r="O24" s="15">
        <f t="shared" si="4"/>
        <v>75</v>
      </c>
      <c r="P24" s="18">
        <f t="shared" si="5"/>
        <v>77</v>
      </c>
      <c r="Q24" s="98">
        <f t="shared" si="6"/>
        <v>232</v>
      </c>
      <c r="R24" s="19">
        <f t="shared" si="7"/>
        <v>226</v>
      </c>
    </row>
    <row r="25" spans="1:18" ht="19.5">
      <c r="A25" s="146" t="s">
        <v>175</v>
      </c>
      <c r="B25" s="120" t="s">
        <v>161</v>
      </c>
      <c r="C25" s="121">
        <v>39340</v>
      </c>
      <c r="D25" s="122">
        <v>0</v>
      </c>
      <c r="E25" s="14">
        <v>37</v>
      </c>
      <c r="F25" s="14">
        <v>37</v>
      </c>
      <c r="G25" s="15">
        <f t="shared" si="0"/>
        <v>74</v>
      </c>
      <c r="H25" s="16">
        <f t="shared" si="1"/>
        <v>74</v>
      </c>
      <c r="I25" s="159">
        <v>38</v>
      </c>
      <c r="J25" s="14">
        <v>37</v>
      </c>
      <c r="K25" s="15">
        <f t="shared" si="2"/>
        <v>75</v>
      </c>
      <c r="L25" s="18">
        <f t="shared" si="3"/>
        <v>75</v>
      </c>
      <c r="M25" s="17">
        <v>40</v>
      </c>
      <c r="N25" s="14">
        <v>38</v>
      </c>
      <c r="O25" s="15">
        <f t="shared" si="4"/>
        <v>78</v>
      </c>
      <c r="P25" s="18">
        <f t="shared" si="5"/>
        <v>78</v>
      </c>
      <c r="Q25" s="98">
        <f t="shared" si="6"/>
        <v>227</v>
      </c>
      <c r="R25" s="19">
        <f t="shared" si="7"/>
        <v>227</v>
      </c>
    </row>
    <row r="26" spans="1:18" ht="19.5">
      <c r="A26" s="146" t="s">
        <v>173</v>
      </c>
      <c r="B26" s="120" t="s">
        <v>119</v>
      </c>
      <c r="C26" s="121">
        <v>39231</v>
      </c>
      <c r="D26" s="122">
        <v>0</v>
      </c>
      <c r="E26" s="14">
        <v>36</v>
      </c>
      <c r="F26" s="14">
        <v>41</v>
      </c>
      <c r="G26" s="15">
        <f t="shared" si="0"/>
        <v>77</v>
      </c>
      <c r="H26" s="16">
        <f t="shared" si="1"/>
        <v>77</v>
      </c>
      <c r="I26" s="159">
        <v>40</v>
      </c>
      <c r="J26" s="14">
        <v>38</v>
      </c>
      <c r="K26" s="15">
        <f t="shared" si="2"/>
        <v>78</v>
      </c>
      <c r="L26" s="18">
        <f t="shared" si="3"/>
        <v>78</v>
      </c>
      <c r="M26" s="17">
        <v>37</v>
      </c>
      <c r="N26" s="14">
        <v>35</v>
      </c>
      <c r="O26" s="15">
        <f t="shared" si="4"/>
        <v>72</v>
      </c>
      <c r="P26" s="18">
        <f t="shared" si="5"/>
        <v>72</v>
      </c>
      <c r="Q26" s="98">
        <f t="shared" si="6"/>
        <v>227</v>
      </c>
      <c r="R26" s="19">
        <f t="shared" si="7"/>
        <v>227</v>
      </c>
    </row>
    <row r="27" spans="1:18" ht="19.5">
      <c r="A27" s="146" t="s">
        <v>168</v>
      </c>
      <c r="B27" s="120" t="s">
        <v>169</v>
      </c>
      <c r="C27" s="121">
        <v>39815</v>
      </c>
      <c r="D27" s="122">
        <v>-1</v>
      </c>
      <c r="E27" s="14">
        <v>42</v>
      </c>
      <c r="F27" s="14">
        <v>35</v>
      </c>
      <c r="G27" s="15">
        <f t="shared" si="0"/>
        <v>77</v>
      </c>
      <c r="H27" s="16">
        <f t="shared" si="1"/>
        <v>78</v>
      </c>
      <c r="I27" s="159">
        <v>38</v>
      </c>
      <c r="J27" s="14">
        <v>38</v>
      </c>
      <c r="K27" s="15">
        <f t="shared" si="2"/>
        <v>76</v>
      </c>
      <c r="L27" s="18">
        <f t="shared" si="3"/>
        <v>77</v>
      </c>
      <c r="M27" s="17">
        <v>37</v>
      </c>
      <c r="N27" s="14">
        <v>38</v>
      </c>
      <c r="O27" s="15">
        <f t="shared" si="4"/>
        <v>75</v>
      </c>
      <c r="P27" s="18">
        <f t="shared" si="5"/>
        <v>76</v>
      </c>
      <c r="Q27" s="98">
        <f t="shared" si="6"/>
        <v>231</v>
      </c>
      <c r="R27" s="19">
        <f t="shared" si="7"/>
        <v>228</v>
      </c>
    </row>
    <row r="28" spans="1:18" ht="19.5">
      <c r="A28" s="146" t="s">
        <v>187</v>
      </c>
      <c r="B28" s="120" t="s">
        <v>188</v>
      </c>
      <c r="C28" s="121">
        <v>39604</v>
      </c>
      <c r="D28" s="122">
        <v>2</v>
      </c>
      <c r="E28" s="14">
        <v>37</v>
      </c>
      <c r="F28" s="14">
        <v>39</v>
      </c>
      <c r="G28" s="15">
        <f t="shared" si="0"/>
        <v>76</v>
      </c>
      <c r="H28" s="16">
        <f t="shared" si="1"/>
        <v>74</v>
      </c>
      <c r="I28" s="159">
        <v>41</v>
      </c>
      <c r="J28" s="14">
        <v>33</v>
      </c>
      <c r="K28" s="15">
        <f t="shared" si="2"/>
        <v>74</v>
      </c>
      <c r="L28" s="18">
        <f t="shared" si="3"/>
        <v>72</v>
      </c>
      <c r="M28" s="17">
        <v>41</v>
      </c>
      <c r="N28" s="14">
        <v>39</v>
      </c>
      <c r="O28" s="15">
        <f t="shared" si="4"/>
        <v>80</v>
      </c>
      <c r="P28" s="18">
        <f t="shared" si="5"/>
        <v>78</v>
      </c>
      <c r="Q28" s="98">
        <f t="shared" si="6"/>
        <v>224</v>
      </c>
      <c r="R28" s="19">
        <f t="shared" si="7"/>
        <v>230</v>
      </c>
    </row>
    <row r="29" spans="1:18" ht="19.5">
      <c r="A29" s="146" t="s">
        <v>171</v>
      </c>
      <c r="B29" s="120" t="s">
        <v>172</v>
      </c>
      <c r="C29" s="121">
        <v>40154</v>
      </c>
      <c r="D29" s="122">
        <v>0</v>
      </c>
      <c r="E29" s="14">
        <v>37</v>
      </c>
      <c r="F29" s="14">
        <v>39</v>
      </c>
      <c r="G29" s="15">
        <f t="shared" si="0"/>
        <v>76</v>
      </c>
      <c r="H29" s="16">
        <f t="shared" si="1"/>
        <v>76</v>
      </c>
      <c r="I29" s="159">
        <v>39</v>
      </c>
      <c r="J29" s="14">
        <v>38</v>
      </c>
      <c r="K29" s="15">
        <f t="shared" si="2"/>
        <v>77</v>
      </c>
      <c r="L29" s="18">
        <f t="shared" si="3"/>
        <v>77</v>
      </c>
      <c r="M29" s="17">
        <v>37</v>
      </c>
      <c r="N29" s="14">
        <v>40</v>
      </c>
      <c r="O29" s="15">
        <f t="shared" si="4"/>
        <v>77</v>
      </c>
      <c r="P29" s="18">
        <f t="shared" si="5"/>
        <v>77</v>
      </c>
      <c r="Q29" s="98">
        <f t="shared" si="6"/>
        <v>230</v>
      </c>
      <c r="R29" s="19">
        <f t="shared" si="7"/>
        <v>230</v>
      </c>
    </row>
    <row r="30" spans="1:18" ht="19.5">
      <c r="A30" s="146" t="s">
        <v>204</v>
      </c>
      <c r="B30" s="120" t="s">
        <v>150</v>
      </c>
      <c r="C30" s="121">
        <v>40133</v>
      </c>
      <c r="D30" s="122">
        <v>5</v>
      </c>
      <c r="E30" s="14">
        <v>39</v>
      </c>
      <c r="F30" s="14">
        <v>38</v>
      </c>
      <c r="G30" s="15">
        <f t="shared" si="0"/>
        <v>77</v>
      </c>
      <c r="H30" s="16">
        <f t="shared" si="1"/>
        <v>72</v>
      </c>
      <c r="I30" s="159">
        <v>40</v>
      </c>
      <c r="J30" s="14">
        <v>37</v>
      </c>
      <c r="K30" s="15">
        <f t="shared" si="2"/>
        <v>77</v>
      </c>
      <c r="L30" s="18">
        <f t="shared" si="3"/>
        <v>72</v>
      </c>
      <c r="M30" s="17">
        <v>38</v>
      </c>
      <c r="N30" s="14">
        <v>38</v>
      </c>
      <c r="O30" s="15">
        <f t="shared" si="4"/>
        <v>76</v>
      </c>
      <c r="P30" s="18">
        <f t="shared" si="5"/>
        <v>71</v>
      </c>
      <c r="Q30" s="98">
        <f t="shared" si="6"/>
        <v>215</v>
      </c>
      <c r="R30" s="19">
        <f t="shared" si="7"/>
        <v>230</v>
      </c>
    </row>
    <row r="31" spans="1:18" ht="19.5">
      <c r="A31" s="146" t="s">
        <v>164</v>
      </c>
      <c r="B31" s="120" t="s">
        <v>165</v>
      </c>
      <c r="C31" s="121">
        <v>39632</v>
      </c>
      <c r="D31" s="122">
        <v>-1</v>
      </c>
      <c r="E31" s="14">
        <v>36</v>
      </c>
      <c r="F31" s="14">
        <v>35</v>
      </c>
      <c r="G31" s="15">
        <f t="shared" si="0"/>
        <v>71</v>
      </c>
      <c r="H31" s="16">
        <f t="shared" si="1"/>
        <v>72</v>
      </c>
      <c r="I31" s="159">
        <v>41</v>
      </c>
      <c r="J31" s="14">
        <v>38</v>
      </c>
      <c r="K31" s="15">
        <f t="shared" si="2"/>
        <v>79</v>
      </c>
      <c r="L31" s="18">
        <f t="shared" si="3"/>
        <v>80</v>
      </c>
      <c r="M31" s="17">
        <v>38</v>
      </c>
      <c r="N31" s="14">
        <v>42</v>
      </c>
      <c r="O31" s="15">
        <f t="shared" si="4"/>
        <v>80</v>
      </c>
      <c r="P31" s="18">
        <f t="shared" si="5"/>
        <v>81</v>
      </c>
      <c r="Q31" s="98">
        <f t="shared" si="6"/>
        <v>233</v>
      </c>
      <c r="R31" s="19">
        <f t="shared" si="7"/>
        <v>230</v>
      </c>
    </row>
    <row r="32" spans="1:18" ht="19.5">
      <c r="A32" s="146" t="s">
        <v>203</v>
      </c>
      <c r="B32" s="120" t="s">
        <v>125</v>
      </c>
      <c r="C32" s="121">
        <v>40007</v>
      </c>
      <c r="D32" s="122">
        <v>4</v>
      </c>
      <c r="E32" s="14">
        <v>40</v>
      </c>
      <c r="F32" s="14">
        <v>40</v>
      </c>
      <c r="G32" s="15">
        <f t="shared" si="0"/>
        <v>80</v>
      </c>
      <c r="H32" s="16">
        <f t="shared" si="1"/>
        <v>76</v>
      </c>
      <c r="I32" s="159">
        <v>38</v>
      </c>
      <c r="J32" s="14">
        <v>37</v>
      </c>
      <c r="K32" s="15">
        <f t="shared" si="2"/>
        <v>75</v>
      </c>
      <c r="L32" s="18">
        <f t="shared" si="3"/>
        <v>71</v>
      </c>
      <c r="M32" s="17">
        <v>36</v>
      </c>
      <c r="N32" s="14">
        <v>41</v>
      </c>
      <c r="O32" s="15">
        <f t="shared" si="4"/>
        <v>77</v>
      </c>
      <c r="P32" s="18">
        <f t="shared" si="5"/>
        <v>73</v>
      </c>
      <c r="Q32" s="98">
        <f t="shared" si="6"/>
        <v>220</v>
      </c>
      <c r="R32" s="19">
        <f t="shared" si="7"/>
        <v>232</v>
      </c>
    </row>
    <row r="33" spans="1:19" ht="19.5">
      <c r="A33" s="157" t="s">
        <v>87</v>
      </c>
      <c r="B33" s="120" t="s">
        <v>170</v>
      </c>
      <c r="C33" s="121">
        <v>40163</v>
      </c>
      <c r="D33" s="122">
        <v>-1</v>
      </c>
      <c r="E33" s="14">
        <v>41</v>
      </c>
      <c r="F33" s="14">
        <v>37</v>
      </c>
      <c r="G33" s="15">
        <f t="shared" si="0"/>
        <v>78</v>
      </c>
      <c r="H33" s="16">
        <f t="shared" si="1"/>
        <v>79</v>
      </c>
      <c r="I33" s="159">
        <v>37</v>
      </c>
      <c r="J33" s="14">
        <v>34</v>
      </c>
      <c r="K33" s="15">
        <f t="shared" si="2"/>
        <v>71</v>
      </c>
      <c r="L33" s="18">
        <f t="shared" si="3"/>
        <v>72</v>
      </c>
      <c r="M33" s="17">
        <v>46</v>
      </c>
      <c r="N33" s="14">
        <v>38</v>
      </c>
      <c r="O33" s="15">
        <f t="shared" si="4"/>
        <v>84</v>
      </c>
      <c r="P33" s="18">
        <f t="shared" si="5"/>
        <v>85</v>
      </c>
      <c r="Q33" s="98">
        <f t="shared" si="6"/>
        <v>236</v>
      </c>
      <c r="R33" s="19">
        <f t="shared" si="7"/>
        <v>233</v>
      </c>
    </row>
    <row r="34" spans="1:19" ht="20.25" thickBot="1">
      <c r="A34" s="146" t="s">
        <v>197</v>
      </c>
      <c r="B34" s="120" t="s">
        <v>150</v>
      </c>
      <c r="C34" s="121">
        <v>39828</v>
      </c>
      <c r="D34" s="122">
        <v>4</v>
      </c>
      <c r="E34" s="14">
        <v>39</v>
      </c>
      <c r="F34" s="14">
        <v>36</v>
      </c>
      <c r="G34" s="15">
        <f t="shared" si="0"/>
        <v>75</v>
      </c>
      <c r="H34" s="16">
        <f t="shared" si="1"/>
        <v>71</v>
      </c>
      <c r="I34" s="159">
        <v>41</v>
      </c>
      <c r="J34" s="14">
        <v>36</v>
      </c>
      <c r="K34" s="15">
        <f t="shared" si="2"/>
        <v>77</v>
      </c>
      <c r="L34" s="18">
        <f t="shared" si="3"/>
        <v>73</v>
      </c>
      <c r="M34" s="17">
        <v>42</v>
      </c>
      <c r="N34" s="14">
        <v>39</v>
      </c>
      <c r="O34" s="15">
        <f t="shared" si="4"/>
        <v>81</v>
      </c>
      <c r="P34" s="18">
        <f t="shared" si="5"/>
        <v>77</v>
      </c>
      <c r="Q34" s="98">
        <f t="shared" si="6"/>
        <v>221</v>
      </c>
      <c r="R34" s="19">
        <f t="shared" si="7"/>
        <v>233</v>
      </c>
    </row>
    <row r="35" spans="1:19" ht="20.25" thickBot="1">
      <c r="A35" s="146" t="s">
        <v>211</v>
      </c>
      <c r="B35" s="120" t="s">
        <v>20</v>
      </c>
      <c r="C35" s="121">
        <v>39755</v>
      </c>
      <c r="D35" s="122">
        <v>8</v>
      </c>
      <c r="E35" s="14">
        <v>42</v>
      </c>
      <c r="F35" s="14">
        <v>38</v>
      </c>
      <c r="G35" s="15">
        <f t="shared" si="0"/>
        <v>80</v>
      </c>
      <c r="H35" s="16">
        <f t="shared" si="1"/>
        <v>72</v>
      </c>
      <c r="I35" s="159">
        <v>40</v>
      </c>
      <c r="J35" s="14">
        <v>37</v>
      </c>
      <c r="K35" s="15">
        <f t="shared" si="2"/>
        <v>77</v>
      </c>
      <c r="L35" s="18">
        <f t="shared" si="3"/>
        <v>69</v>
      </c>
      <c r="M35" s="17">
        <v>37</v>
      </c>
      <c r="N35" s="14">
        <v>39</v>
      </c>
      <c r="O35" s="15">
        <f t="shared" si="4"/>
        <v>76</v>
      </c>
      <c r="P35" s="18">
        <f t="shared" si="5"/>
        <v>68</v>
      </c>
      <c r="Q35" s="202">
        <f t="shared" si="6"/>
        <v>209</v>
      </c>
      <c r="R35" s="19">
        <f t="shared" si="7"/>
        <v>233</v>
      </c>
      <c r="S35" s="95" t="s">
        <v>44</v>
      </c>
    </row>
    <row r="36" spans="1:19" ht="19.5">
      <c r="A36" s="146" t="s">
        <v>185</v>
      </c>
      <c r="B36" s="120" t="s">
        <v>170</v>
      </c>
      <c r="C36" s="121">
        <v>39699</v>
      </c>
      <c r="D36" s="122">
        <v>2</v>
      </c>
      <c r="E36" s="14">
        <v>41</v>
      </c>
      <c r="F36" s="14">
        <v>35</v>
      </c>
      <c r="G36" s="15">
        <f t="shared" si="0"/>
        <v>76</v>
      </c>
      <c r="H36" s="16">
        <f t="shared" si="1"/>
        <v>74</v>
      </c>
      <c r="I36" s="159">
        <v>37</v>
      </c>
      <c r="J36" s="14">
        <v>40</v>
      </c>
      <c r="K36" s="15">
        <f t="shared" si="2"/>
        <v>77</v>
      </c>
      <c r="L36" s="18">
        <f t="shared" si="3"/>
        <v>75</v>
      </c>
      <c r="M36" s="17">
        <v>44</v>
      </c>
      <c r="N36" s="14">
        <v>37</v>
      </c>
      <c r="O36" s="15">
        <f t="shared" si="4"/>
        <v>81</v>
      </c>
      <c r="P36" s="18">
        <f t="shared" si="5"/>
        <v>79</v>
      </c>
      <c r="Q36" s="98">
        <f t="shared" si="6"/>
        <v>228</v>
      </c>
      <c r="R36" s="19">
        <f t="shared" si="7"/>
        <v>234</v>
      </c>
    </row>
    <row r="37" spans="1:19" ht="19.5">
      <c r="A37" s="146" t="s">
        <v>194</v>
      </c>
      <c r="B37" s="120" t="s">
        <v>110</v>
      </c>
      <c r="C37" s="121">
        <v>39281</v>
      </c>
      <c r="D37" s="122">
        <v>3</v>
      </c>
      <c r="E37" s="14">
        <v>38</v>
      </c>
      <c r="F37" s="14">
        <v>39</v>
      </c>
      <c r="G37" s="15">
        <f t="shared" si="0"/>
        <v>77</v>
      </c>
      <c r="H37" s="16">
        <f t="shared" si="1"/>
        <v>74</v>
      </c>
      <c r="I37" s="159">
        <v>36</v>
      </c>
      <c r="J37" s="14">
        <v>43</v>
      </c>
      <c r="K37" s="15">
        <f t="shared" si="2"/>
        <v>79</v>
      </c>
      <c r="L37" s="18">
        <f t="shared" si="3"/>
        <v>76</v>
      </c>
      <c r="M37" s="17">
        <v>39</v>
      </c>
      <c r="N37" s="14">
        <v>39</v>
      </c>
      <c r="O37" s="15">
        <f t="shared" si="4"/>
        <v>78</v>
      </c>
      <c r="P37" s="18">
        <f t="shared" si="5"/>
        <v>75</v>
      </c>
      <c r="Q37" s="98">
        <f t="shared" si="6"/>
        <v>225</v>
      </c>
      <c r="R37" s="19">
        <f t="shared" si="7"/>
        <v>234</v>
      </c>
    </row>
    <row r="38" spans="1:19" ht="19.5">
      <c r="A38" s="146" t="s">
        <v>166</v>
      </c>
      <c r="B38" s="120" t="s">
        <v>167</v>
      </c>
      <c r="C38" s="121">
        <v>39406</v>
      </c>
      <c r="D38" s="122">
        <v>-1</v>
      </c>
      <c r="E38" s="14">
        <v>36</v>
      </c>
      <c r="F38" s="14">
        <v>38</v>
      </c>
      <c r="G38" s="15">
        <f t="shared" si="0"/>
        <v>74</v>
      </c>
      <c r="H38" s="16">
        <f t="shared" si="1"/>
        <v>75</v>
      </c>
      <c r="I38" s="159">
        <v>38</v>
      </c>
      <c r="J38" s="14">
        <v>45</v>
      </c>
      <c r="K38" s="15">
        <f t="shared" si="2"/>
        <v>83</v>
      </c>
      <c r="L38" s="18">
        <f t="shared" si="3"/>
        <v>84</v>
      </c>
      <c r="M38" s="17">
        <v>36</v>
      </c>
      <c r="N38" s="14">
        <v>42</v>
      </c>
      <c r="O38" s="15">
        <f t="shared" si="4"/>
        <v>78</v>
      </c>
      <c r="P38" s="18">
        <f t="shared" si="5"/>
        <v>79</v>
      </c>
      <c r="Q38" s="98">
        <f t="shared" si="6"/>
        <v>238</v>
      </c>
      <c r="R38" s="19">
        <f t="shared" si="7"/>
        <v>235</v>
      </c>
    </row>
    <row r="39" spans="1:19" ht="19.5">
      <c r="A39" s="157" t="s">
        <v>82</v>
      </c>
      <c r="B39" s="120" t="s">
        <v>179</v>
      </c>
      <c r="C39" s="121">
        <v>39462</v>
      </c>
      <c r="D39" s="122">
        <v>1</v>
      </c>
      <c r="E39" s="14">
        <v>42</v>
      </c>
      <c r="F39" s="14">
        <v>36</v>
      </c>
      <c r="G39" s="15">
        <f t="shared" si="0"/>
        <v>78</v>
      </c>
      <c r="H39" s="16">
        <f t="shared" si="1"/>
        <v>77</v>
      </c>
      <c r="I39" s="159">
        <v>39</v>
      </c>
      <c r="J39" s="14">
        <v>39</v>
      </c>
      <c r="K39" s="15">
        <f t="shared" si="2"/>
        <v>78</v>
      </c>
      <c r="L39" s="18">
        <f t="shared" si="3"/>
        <v>77</v>
      </c>
      <c r="M39" s="17">
        <v>43</v>
      </c>
      <c r="N39" s="14">
        <v>38</v>
      </c>
      <c r="O39" s="15">
        <f t="shared" si="4"/>
        <v>81</v>
      </c>
      <c r="P39" s="18">
        <f t="shared" si="5"/>
        <v>80</v>
      </c>
      <c r="Q39" s="98">
        <f t="shared" si="6"/>
        <v>234</v>
      </c>
      <c r="R39" s="19">
        <f t="shared" si="7"/>
        <v>237</v>
      </c>
    </row>
    <row r="40" spans="1:19" ht="19.5">
      <c r="A40" s="146" t="s">
        <v>195</v>
      </c>
      <c r="B40" s="120" t="s">
        <v>196</v>
      </c>
      <c r="C40" s="121">
        <v>39775</v>
      </c>
      <c r="D40" s="122">
        <v>4</v>
      </c>
      <c r="E40" s="14">
        <v>38</v>
      </c>
      <c r="F40" s="14">
        <v>42</v>
      </c>
      <c r="G40" s="15">
        <f t="shared" si="0"/>
        <v>80</v>
      </c>
      <c r="H40" s="16">
        <f t="shared" si="1"/>
        <v>76</v>
      </c>
      <c r="I40" s="159">
        <v>39</v>
      </c>
      <c r="J40" s="14">
        <v>37</v>
      </c>
      <c r="K40" s="15">
        <f t="shared" si="2"/>
        <v>76</v>
      </c>
      <c r="L40" s="18">
        <f t="shared" si="3"/>
        <v>72</v>
      </c>
      <c r="M40" s="17">
        <v>42</v>
      </c>
      <c r="N40" s="14">
        <v>41</v>
      </c>
      <c r="O40" s="15">
        <f t="shared" si="4"/>
        <v>83</v>
      </c>
      <c r="P40" s="18">
        <f t="shared" si="5"/>
        <v>79</v>
      </c>
      <c r="Q40" s="98">
        <f t="shared" si="6"/>
        <v>227</v>
      </c>
      <c r="R40" s="19">
        <f t="shared" si="7"/>
        <v>239</v>
      </c>
    </row>
    <row r="41" spans="1:19" ht="19.5">
      <c r="A41" s="157" t="s">
        <v>83</v>
      </c>
      <c r="B41" s="120" t="s">
        <v>205</v>
      </c>
      <c r="C41" s="121">
        <v>40164</v>
      </c>
      <c r="D41" s="122">
        <v>6</v>
      </c>
      <c r="E41" s="14">
        <v>42</v>
      </c>
      <c r="F41" s="14">
        <v>37</v>
      </c>
      <c r="G41" s="15">
        <f t="shared" si="0"/>
        <v>79</v>
      </c>
      <c r="H41" s="16">
        <f t="shared" si="1"/>
        <v>73</v>
      </c>
      <c r="I41" s="159">
        <v>43</v>
      </c>
      <c r="J41" s="14">
        <v>38</v>
      </c>
      <c r="K41" s="15">
        <f t="shared" si="2"/>
        <v>81</v>
      </c>
      <c r="L41" s="18">
        <f t="shared" si="3"/>
        <v>75</v>
      </c>
      <c r="M41" s="17">
        <v>42</v>
      </c>
      <c r="N41" s="14">
        <v>38</v>
      </c>
      <c r="O41" s="15">
        <f t="shared" si="4"/>
        <v>80</v>
      </c>
      <c r="P41" s="18">
        <f t="shared" si="5"/>
        <v>74</v>
      </c>
      <c r="Q41" s="98">
        <f t="shared" si="6"/>
        <v>222</v>
      </c>
      <c r="R41" s="19">
        <f t="shared" si="7"/>
        <v>240</v>
      </c>
    </row>
    <row r="42" spans="1:19" ht="19.5">
      <c r="A42" s="146" t="s">
        <v>212</v>
      </c>
      <c r="B42" s="120" t="s">
        <v>114</v>
      </c>
      <c r="C42" s="121">
        <v>40175</v>
      </c>
      <c r="D42" s="122">
        <v>8</v>
      </c>
      <c r="E42" s="14">
        <v>41</v>
      </c>
      <c r="F42" s="14">
        <v>42</v>
      </c>
      <c r="G42" s="15">
        <f t="shared" si="0"/>
        <v>83</v>
      </c>
      <c r="H42" s="16">
        <f t="shared" si="1"/>
        <v>75</v>
      </c>
      <c r="I42" s="159">
        <v>41</v>
      </c>
      <c r="J42" s="14">
        <v>41</v>
      </c>
      <c r="K42" s="15">
        <f t="shared" si="2"/>
        <v>82</v>
      </c>
      <c r="L42" s="18">
        <f t="shared" si="3"/>
        <v>74</v>
      </c>
      <c r="M42" s="17">
        <v>40</v>
      </c>
      <c r="N42" s="14">
        <v>42</v>
      </c>
      <c r="O42" s="15">
        <f t="shared" si="4"/>
        <v>82</v>
      </c>
      <c r="P42" s="18">
        <f t="shared" si="5"/>
        <v>74</v>
      </c>
      <c r="Q42" s="98">
        <f t="shared" si="6"/>
        <v>223</v>
      </c>
      <c r="R42" s="19">
        <f t="shared" si="7"/>
        <v>247</v>
      </c>
    </row>
    <row r="43" spans="1:19" ht="19.5">
      <c r="A43" s="157" t="s">
        <v>92</v>
      </c>
      <c r="B43" s="120" t="s">
        <v>200</v>
      </c>
      <c r="C43" s="121">
        <v>40115</v>
      </c>
      <c r="D43" s="122">
        <v>4</v>
      </c>
      <c r="E43" s="14">
        <v>42</v>
      </c>
      <c r="F43" s="14">
        <v>40</v>
      </c>
      <c r="G43" s="15">
        <f t="shared" ref="G43:G74" si="8">SUM(E43:F43)</f>
        <v>82</v>
      </c>
      <c r="H43" s="16">
        <f t="shared" ref="H43:H74" si="9">SUM(G43-D43)</f>
        <v>78</v>
      </c>
      <c r="I43" s="159">
        <v>42</v>
      </c>
      <c r="J43" s="14">
        <v>43</v>
      </c>
      <c r="K43" s="15">
        <f t="shared" ref="K43:K74" si="10">SUM(I43:J43)</f>
        <v>85</v>
      </c>
      <c r="L43" s="18">
        <f t="shared" ref="L43:L74" si="11">+(K43-D43)</f>
        <v>81</v>
      </c>
      <c r="M43" s="17">
        <v>44</v>
      </c>
      <c r="N43" s="14">
        <v>37</v>
      </c>
      <c r="O43" s="15">
        <f t="shared" si="4"/>
        <v>81</v>
      </c>
      <c r="P43" s="18">
        <f t="shared" si="5"/>
        <v>77</v>
      </c>
      <c r="Q43" s="98">
        <f t="shared" si="6"/>
        <v>236</v>
      </c>
      <c r="R43" s="19">
        <f t="shared" si="7"/>
        <v>248</v>
      </c>
    </row>
    <row r="44" spans="1:19" ht="20.25" thickBot="1">
      <c r="A44" s="146" t="s">
        <v>208</v>
      </c>
      <c r="B44" s="120" t="s">
        <v>209</v>
      </c>
      <c r="C44" s="121">
        <v>39547</v>
      </c>
      <c r="D44" s="122">
        <v>7</v>
      </c>
      <c r="E44" s="14">
        <v>46</v>
      </c>
      <c r="F44" s="14">
        <v>39</v>
      </c>
      <c r="G44" s="15">
        <f t="shared" si="8"/>
        <v>85</v>
      </c>
      <c r="H44" s="16">
        <f t="shared" si="9"/>
        <v>78</v>
      </c>
      <c r="I44" s="159">
        <v>38</v>
      </c>
      <c r="J44" s="14">
        <v>40</v>
      </c>
      <c r="K44" s="15">
        <f t="shared" si="10"/>
        <v>78</v>
      </c>
      <c r="L44" s="18">
        <f t="shared" si="11"/>
        <v>71</v>
      </c>
      <c r="M44" s="17">
        <v>47</v>
      </c>
      <c r="N44" s="14">
        <v>43</v>
      </c>
      <c r="O44" s="15">
        <f t="shared" si="4"/>
        <v>90</v>
      </c>
      <c r="P44" s="18">
        <f t="shared" si="5"/>
        <v>83</v>
      </c>
      <c r="Q44" s="98">
        <f t="shared" si="6"/>
        <v>232</v>
      </c>
      <c r="R44" s="19">
        <f t="shared" si="7"/>
        <v>253</v>
      </c>
    </row>
    <row r="45" spans="1:19" ht="20.25" thickBot="1">
      <c r="A45" s="146" t="s">
        <v>215</v>
      </c>
      <c r="B45" s="120" t="s">
        <v>170</v>
      </c>
      <c r="C45" s="121">
        <v>39774</v>
      </c>
      <c r="D45" s="122">
        <v>15</v>
      </c>
      <c r="E45" s="14">
        <v>42</v>
      </c>
      <c r="F45" s="14">
        <v>48</v>
      </c>
      <c r="G45" s="15">
        <f t="shared" si="8"/>
        <v>90</v>
      </c>
      <c r="H45" s="16">
        <f t="shared" si="9"/>
        <v>75</v>
      </c>
      <c r="I45" s="159">
        <v>40</v>
      </c>
      <c r="J45" s="14">
        <v>40</v>
      </c>
      <c r="K45" s="15">
        <f t="shared" si="10"/>
        <v>80</v>
      </c>
      <c r="L45" s="18">
        <f t="shared" si="11"/>
        <v>65</v>
      </c>
      <c r="M45" s="17">
        <v>43</v>
      </c>
      <c r="N45" s="14">
        <v>40</v>
      </c>
      <c r="O45" s="15">
        <f t="shared" si="4"/>
        <v>83</v>
      </c>
      <c r="P45" s="18">
        <f t="shared" si="5"/>
        <v>68</v>
      </c>
      <c r="Q45" s="202">
        <f t="shared" si="6"/>
        <v>208</v>
      </c>
      <c r="R45" s="19">
        <f t="shared" si="7"/>
        <v>253</v>
      </c>
      <c r="S45" s="95" t="s">
        <v>41</v>
      </c>
    </row>
    <row r="46" spans="1:19" ht="19.5">
      <c r="A46" s="157" t="s">
        <v>201</v>
      </c>
      <c r="B46" s="120" t="s">
        <v>202</v>
      </c>
      <c r="C46" s="121">
        <v>39172</v>
      </c>
      <c r="D46" s="122">
        <v>4</v>
      </c>
      <c r="E46" s="14">
        <v>41</v>
      </c>
      <c r="F46" s="14">
        <v>43</v>
      </c>
      <c r="G46" s="15">
        <f t="shared" si="8"/>
        <v>84</v>
      </c>
      <c r="H46" s="16">
        <f t="shared" si="9"/>
        <v>80</v>
      </c>
      <c r="I46" s="159">
        <v>42</v>
      </c>
      <c r="J46" s="14">
        <v>42</v>
      </c>
      <c r="K46" s="15">
        <f t="shared" si="10"/>
        <v>84</v>
      </c>
      <c r="L46" s="18">
        <f t="shared" si="11"/>
        <v>80</v>
      </c>
      <c r="M46" s="17">
        <v>43</v>
      </c>
      <c r="N46" s="14">
        <v>42</v>
      </c>
      <c r="O46" s="15">
        <f t="shared" si="4"/>
        <v>85</v>
      </c>
      <c r="P46" s="18">
        <f t="shared" si="5"/>
        <v>81</v>
      </c>
      <c r="Q46" s="98">
        <f t="shared" si="6"/>
        <v>241</v>
      </c>
      <c r="R46" s="19">
        <f t="shared" si="7"/>
        <v>253</v>
      </c>
    </row>
    <row r="47" spans="1:19" ht="19.5">
      <c r="A47" s="146" t="s">
        <v>214</v>
      </c>
      <c r="B47" s="120" t="s">
        <v>125</v>
      </c>
      <c r="C47" s="121">
        <v>39442</v>
      </c>
      <c r="D47" s="122">
        <v>15</v>
      </c>
      <c r="E47" s="14">
        <v>41</v>
      </c>
      <c r="F47" s="14">
        <v>49</v>
      </c>
      <c r="G47" s="15">
        <f t="shared" si="8"/>
        <v>90</v>
      </c>
      <c r="H47" s="16">
        <f t="shared" si="9"/>
        <v>75</v>
      </c>
      <c r="I47" s="159">
        <v>45</v>
      </c>
      <c r="J47" s="14">
        <v>44</v>
      </c>
      <c r="K47" s="15">
        <f t="shared" si="10"/>
        <v>89</v>
      </c>
      <c r="L47" s="18">
        <f t="shared" si="11"/>
        <v>74</v>
      </c>
      <c r="M47" s="17">
        <v>45</v>
      </c>
      <c r="N47" s="14">
        <v>41</v>
      </c>
      <c r="O47" s="15">
        <f t="shared" si="4"/>
        <v>86</v>
      </c>
      <c r="P47" s="18">
        <f t="shared" si="5"/>
        <v>71</v>
      </c>
      <c r="Q47" s="98">
        <f t="shared" si="6"/>
        <v>220</v>
      </c>
      <c r="R47" s="19">
        <f t="shared" si="7"/>
        <v>265</v>
      </c>
    </row>
    <row r="48" spans="1:19" ht="19.5">
      <c r="A48" s="146" t="s">
        <v>216</v>
      </c>
      <c r="B48" s="120" t="s">
        <v>178</v>
      </c>
      <c r="C48" s="121">
        <v>40088</v>
      </c>
      <c r="D48" s="122">
        <v>16</v>
      </c>
      <c r="E48" s="14">
        <v>49</v>
      </c>
      <c r="F48" s="14">
        <v>46</v>
      </c>
      <c r="G48" s="15">
        <f t="shared" si="8"/>
        <v>95</v>
      </c>
      <c r="H48" s="16">
        <f t="shared" si="9"/>
        <v>79</v>
      </c>
      <c r="I48" s="159">
        <v>42</v>
      </c>
      <c r="J48" s="14">
        <v>46</v>
      </c>
      <c r="K48" s="15">
        <f t="shared" si="10"/>
        <v>88</v>
      </c>
      <c r="L48" s="18">
        <f t="shared" si="11"/>
        <v>72</v>
      </c>
      <c r="M48" s="17">
        <v>47</v>
      </c>
      <c r="N48" s="14">
        <v>40</v>
      </c>
      <c r="O48" s="15">
        <f t="shared" si="4"/>
        <v>87</v>
      </c>
      <c r="P48" s="18">
        <f t="shared" si="5"/>
        <v>71</v>
      </c>
      <c r="Q48" s="98">
        <f t="shared" si="6"/>
        <v>222</v>
      </c>
      <c r="R48" s="19">
        <f t="shared" si="7"/>
        <v>270</v>
      </c>
    </row>
    <row r="49" spans="1:18" ht="19.5">
      <c r="A49" s="146" t="s">
        <v>217</v>
      </c>
      <c r="B49" s="120" t="s">
        <v>20</v>
      </c>
      <c r="C49" s="121">
        <v>39100</v>
      </c>
      <c r="D49" s="122">
        <v>17</v>
      </c>
      <c r="E49" s="14">
        <v>47</v>
      </c>
      <c r="F49" s="14">
        <v>42</v>
      </c>
      <c r="G49" s="15">
        <f t="shared" si="8"/>
        <v>89</v>
      </c>
      <c r="H49" s="16">
        <f t="shared" si="9"/>
        <v>72</v>
      </c>
      <c r="I49" s="159">
        <v>49</v>
      </c>
      <c r="J49" s="14">
        <v>43</v>
      </c>
      <c r="K49" s="15">
        <f t="shared" si="10"/>
        <v>92</v>
      </c>
      <c r="L49" s="18">
        <f t="shared" si="11"/>
        <v>75</v>
      </c>
      <c r="M49" s="17">
        <v>50</v>
      </c>
      <c r="N49" s="14">
        <v>47</v>
      </c>
      <c r="O49" s="15">
        <f t="shared" si="4"/>
        <v>97</v>
      </c>
      <c r="P49" s="18">
        <f t="shared" si="5"/>
        <v>80</v>
      </c>
      <c r="Q49" s="98">
        <f t="shared" si="6"/>
        <v>227</v>
      </c>
      <c r="R49" s="19">
        <f t="shared" si="7"/>
        <v>278</v>
      </c>
    </row>
    <row r="50" spans="1:18" ht="19.5">
      <c r="A50" s="146" t="s">
        <v>184</v>
      </c>
      <c r="B50" s="120" t="s">
        <v>156</v>
      </c>
      <c r="C50" s="121">
        <v>39917</v>
      </c>
      <c r="D50" s="122">
        <v>2</v>
      </c>
      <c r="E50" s="14">
        <v>45</v>
      </c>
      <c r="F50" s="14">
        <v>44</v>
      </c>
      <c r="G50" s="15">
        <f t="shared" si="8"/>
        <v>89</v>
      </c>
      <c r="H50" s="16">
        <f t="shared" si="9"/>
        <v>87</v>
      </c>
      <c r="I50" s="159">
        <v>38</v>
      </c>
      <c r="J50" s="14">
        <v>37</v>
      </c>
      <c r="K50" s="15">
        <f t="shared" si="10"/>
        <v>75</v>
      </c>
      <c r="L50" s="18">
        <f t="shared" si="11"/>
        <v>73</v>
      </c>
      <c r="M50" s="17" t="s">
        <v>309</v>
      </c>
      <c r="N50" s="14" t="s">
        <v>309</v>
      </c>
      <c r="O50" s="14" t="s">
        <v>309</v>
      </c>
      <c r="P50" s="18" t="s">
        <v>309</v>
      </c>
      <c r="Q50" s="98" t="s">
        <v>309</v>
      </c>
      <c r="R50" s="145" t="s">
        <v>309</v>
      </c>
    </row>
    <row r="51" spans="1:18" ht="19.5">
      <c r="A51" s="146" t="s">
        <v>182</v>
      </c>
      <c r="B51" s="120" t="s">
        <v>183</v>
      </c>
      <c r="C51" s="121">
        <v>39497</v>
      </c>
      <c r="D51" s="122">
        <v>2</v>
      </c>
      <c r="E51" s="14">
        <v>43</v>
      </c>
      <c r="F51" s="14">
        <v>44</v>
      </c>
      <c r="G51" s="15">
        <f t="shared" si="8"/>
        <v>87</v>
      </c>
      <c r="H51" s="16">
        <f t="shared" si="9"/>
        <v>85</v>
      </c>
      <c r="I51" s="159">
        <v>42</v>
      </c>
      <c r="J51" s="14">
        <v>35</v>
      </c>
      <c r="K51" s="15">
        <f t="shared" si="10"/>
        <v>77</v>
      </c>
      <c r="L51" s="18">
        <f t="shared" si="11"/>
        <v>75</v>
      </c>
      <c r="M51" s="17" t="s">
        <v>309</v>
      </c>
      <c r="N51" s="14" t="s">
        <v>309</v>
      </c>
      <c r="O51" s="14" t="s">
        <v>309</v>
      </c>
      <c r="P51" s="18" t="s">
        <v>309</v>
      </c>
      <c r="Q51" s="98" t="s">
        <v>309</v>
      </c>
      <c r="R51" s="145" t="s">
        <v>309</v>
      </c>
    </row>
    <row r="52" spans="1:18" ht="19.5">
      <c r="A52" s="146" t="s">
        <v>193</v>
      </c>
      <c r="B52" s="120" t="s">
        <v>20</v>
      </c>
      <c r="C52" s="121">
        <v>39205</v>
      </c>
      <c r="D52" s="122">
        <v>3</v>
      </c>
      <c r="E52" s="14">
        <v>43</v>
      </c>
      <c r="F52" s="14">
        <v>40</v>
      </c>
      <c r="G52" s="15">
        <f t="shared" si="8"/>
        <v>83</v>
      </c>
      <c r="H52" s="16">
        <f t="shared" si="9"/>
        <v>80</v>
      </c>
      <c r="I52" s="159">
        <v>39</v>
      </c>
      <c r="J52" s="14">
        <v>39</v>
      </c>
      <c r="K52" s="15">
        <f t="shared" si="10"/>
        <v>78</v>
      </c>
      <c r="L52" s="18">
        <f t="shared" si="11"/>
        <v>75</v>
      </c>
      <c r="M52" s="17" t="s">
        <v>309</v>
      </c>
      <c r="N52" s="14" t="s">
        <v>309</v>
      </c>
      <c r="O52" s="14" t="s">
        <v>309</v>
      </c>
      <c r="P52" s="18" t="s">
        <v>309</v>
      </c>
      <c r="Q52" s="98" t="s">
        <v>309</v>
      </c>
      <c r="R52" s="145" t="s">
        <v>309</v>
      </c>
    </row>
    <row r="53" spans="1:18" ht="19.5">
      <c r="A53" s="146" t="s">
        <v>191</v>
      </c>
      <c r="B53" s="120" t="s">
        <v>192</v>
      </c>
      <c r="C53" s="121">
        <v>39213</v>
      </c>
      <c r="D53" s="122">
        <v>3</v>
      </c>
      <c r="E53" s="14">
        <v>41</v>
      </c>
      <c r="F53" s="14">
        <v>40</v>
      </c>
      <c r="G53" s="15">
        <f t="shared" si="8"/>
        <v>81</v>
      </c>
      <c r="H53" s="16">
        <f t="shared" si="9"/>
        <v>78</v>
      </c>
      <c r="I53" s="159">
        <v>39</v>
      </c>
      <c r="J53" s="14">
        <v>40</v>
      </c>
      <c r="K53" s="15">
        <f t="shared" si="10"/>
        <v>79</v>
      </c>
      <c r="L53" s="18">
        <f t="shared" si="11"/>
        <v>76</v>
      </c>
      <c r="M53" s="17" t="s">
        <v>309</v>
      </c>
      <c r="N53" s="14" t="s">
        <v>309</v>
      </c>
      <c r="O53" s="14" t="s">
        <v>309</v>
      </c>
      <c r="P53" s="18" t="s">
        <v>309</v>
      </c>
      <c r="Q53" s="98" t="s">
        <v>309</v>
      </c>
      <c r="R53" s="145" t="s">
        <v>309</v>
      </c>
    </row>
    <row r="54" spans="1:18" ht="19.5">
      <c r="A54" s="157" t="s">
        <v>90</v>
      </c>
      <c r="B54" s="120" t="s">
        <v>162</v>
      </c>
      <c r="C54" s="121">
        <v>39278</v>
      </c>
      <c r="D54" s="122">
        <v>-2</v>
      </c>
      <c r="E54" s="14">
        <v>40</v>
      </c>
      <c r="F54" s="14">
        <v>41</v>
      </c>
      <c r="G54" s="15">
        <f t="shared" si="8"/>
        <v>81</v>
      </c>
      <c r="H54" s="16">
        <f t="shared" si="9"/>
        <v>83</v>
      </c>
      <c r="I54" s="159">
        <v>38</v>
      </c>
      <c r="J54" s="14">
        <v>41</v>
      </c>
      <c r="K54" s="15">
        <f t="shared" si="10"/>
        <v>79</v>
      </c>
      <c r="L54" s="18">
        <f t="shared" si="11"/>
        <v>81</v>
      </c>
      <c r="M54" s="17" t="s">
        <v>309</v>
      </c>
      <c r="N54" s="14" t="s">
        <v>309</v>
      </c>
      <c r="O54" s="14" t="s">
        <v>309</v>
      </c>
      <c r="P54" s="18" t="s">
        <v>309</v>
      </c>
      <c r="Q54" s="98" t="s">
        <v>309</v>
      </c>
      <c r="R54" s="145" t="s">
        <v>309</v>
      </c>
    </row>
    <row r="55" spans="1:18" ht="19.5">
      <c r="A55" s="157" t="s">
        <v>81</v>
      </c>
      <c r="B55" s="120" t="s">
        <v>178</v>
      </c>
      <c r="C55" s="121">
        <v>39729</v>
      </c>
      <c r="D55" s="122">
        <v>1</v>
      </c>
      <c r="E55" s="14">
        <v>41</v>
      </c>
      <c r="F55" s="14">
        <v>41</v>
      </c>
      <c r="G55" s="15">
        <f t="shared" si="8"/>
        <v>82</v>
      </c>
      <c r="H55" s="16">
        <f t="shared" si="9"/>
        <v>81</v>
      </c>
      <c r="I55" s="159">
        <v>39</v>
      </c>
      <c r="J55" s="14">
        <v>40</v>
      </c>
      <c r="K55" s="15">
        <f t="shared" si="10"/>
        <v>79</v>
      </c>
      <c r="L55" s="18">
        <f t="shared" si="11"/>
        <v>78</v>
      </c>
      <c r="M55" s="17" t="s">
        <v>309</v>
      </c>
      <c r="N55" s="14" t="s">
        <v>309</v>
      </c>
      <c r="O55" s="14" t="s">
        <v>309</v>
      </c>
      <c r="P55" s="18" t="s">
        <v>309</v>
      </c>
      <c r="Q55" s="98" t="s">
        <v>309</v>
      </c>
      <c r="R55" s="145" t="s">
        <v>309</v>
      </c>
    </row>
    <row r="56" spans="1:18" ht="19.5">
      <c r="A56" s="146" t="s">
        <v>198</v>
      </c>
      <c r="B56" s="120" t="s">
        <v>199</v>
      </c>
      <c r="C56" s="121">
        <v>40127</v>
      </c>
      <c r="D56" s="122">
        <v>4</v>
      </c>
      <c r="E56" s="14">
        <v>44</v>
      </c>
      <c r="F56" s="14">
        <v>41</v>
      </c>
      <c r="G56" s="15">
        <f t="shared" si="8"/>
        <v>85</v>
      </c>
      <c r="H56" s="16">
        <f t="shared" si="9"/>
        <v>81</v>
      </c>
      <c r="I56" s="159">
        <v>41</v>
      </c>
      <c r="J56" s="14">
        <v>40</v>
      </c>
      <c r="K56" s="15">
        <f t="shared" si="10"/>
        <v>81</v>
      </c>
      <c r="L56" s="18">
        <f t="shared" si="11"/>
        <v>77</v>
      </c>
      <c r="M56" s="17" t="s">
        <v>309</v>
      </c>
      <c r="N56" s="14" t="s">
        <v>309</v>
      </c>
      <c r="O56" s="14" t="s">
        <v>309</v>
      </c>
      <c r="P56" s="18" t="s">
        <v>309</v>
      </c>
      <c r="Q56" s="98" t="s">
        <v>309</v>
      </c>
      <c r="R56" s="145" t="s">
        <v>309</v>
      </c>
    </row>
    <row r="57" spans="1:18" ht="19.5">
      <c r="A57" s="146" t="s">
        <v>186</v>
      </c>
      <c r="B57" s="120" t="s">
        <v>170</v>
      </c>
      <c r="C57" s="121">
        <v>39469</v>
      </c>
      <c r="D57" s="122">
        <v>2</v>
      </c>
      <c r="E57" s="14">
        <v>39</v>
      </c>
      <c r="F57" s="14">
        <v>39</v>
      </c>
      <c r="G57" s="15">
        <f t="shared" si="8"/>
        <v>78</v>
      </c>
      <c r="H57" s="16">
        <f t="shared" si="9"/>
        <v>76</v>
      </c>
      <c r="I57" s="159">
        <v>45</v>
      </c>
      <c r="J57" s="14">
        <v>40</v>
      </c>
      <c r="K57" s="15">
        <f t="shared" si="10"/>
        <v>85</v>
      </c>
      <c r="L57" s="18">
        <f t="shared" si="11"/>
        <v>83</v>
      </c>
      <c r="M57" s="17" t="s">
        <v>309</v>
      </c>
      <c r="N57" s="14" t="s">
        <v>309</v>
      </c>
      <c r="O57" s="14" t="s">
        <v>309</v>
      </c>
      <c r="P57" s="18" t="s">
        <v>309</v>
      </c>
      <c r="Q57" s="98" t="s">
        <v>309</v>
      </c>
      <c r="R57" s="145" t="s">
        <v>309</v>
      </c>
    </row>
    <row r="58" spans="1:18" ht="19.5">
      <c r="A58" s="146" t="s">
        <v>213</v>
      </c>
      <c r="B58" s="120" t="s">
        <v>125</v>
      </c>
      <c r="C58" s="121">
        <v>39381</v>
      </c>
      <c r="D58" s="122">
        <v>9</v>
      </c>
      <c r="E58" s="14">
        <v>42</v>
      </c>
      <c r="F58" s="14">
        <v>45</v>
      </c>
      <c r="G58" s="15">
        <f t="shared" si="8"/>
        <v>87</v>
      </c>
      <c r="H58" s="16">
        <f t="shared" si="9"/>
        <v>78</v>
      </c>
      <c r="I58" s="159">
        <v>45</v>
      </c>
      <c r="J58" s="14">
        <v>44</v>
      </c>
      <c r="K58" s="15">
        <f t="shared" si="10"/>
        <v>89</v>
      </c>
      <c r="L58" s="18">
        <f t="shared" si="11"/>
        <v>80</v>
      </c>
      <c r="M58" s="17" t="s">
        <v>309</v>
      </c>
      <c r="N58" s="14" t="s">
        <v>309</v>
      </c>
      <c r="O58" s="14" t="s">
        <v>309</v>
      </c>
      <c r="P58" s="18" t="s">
        <v>309</v>
      </c>
      <c r="Q58" s="98" t="s">
        <v>309</v>
      </c>
      <c r="R58" s="145" t="s">
        <v>309</v>
      </c>
    </row>
    <row r="59" spans="1:18" ht="19.5">
      <c r="A59" s="146" t="s">
        <v>206</v>
      </c>
      <c r="B59" s="120" t="s">
        <v>207</v>
      </c>
      <c r="C59" s="121">
        <v>39800</v>
      </c>
      <c r="D59" s="122">
        <v>6</v>
      </c>
      <c r="E59" s="14">
        <v>44</v>
      </c>
      <c r="F59" s="14">
        <v>46</v>
      </c>
      <c r="G59" s="15">
        <f t="shared" si="8"/>
        <v>90</v>
      </c>
      <c r="H59" s="16">
        <f t="shared" si="9"/>
        <v>84</v>
      </c>
      <c r="I59" s="159">
        <v>44</v>
      </c>
      <c r="J59" s="14">
        <v>48</v>
      </c>
      <c r="K59" s="15">
        <f t="shared" si="10"/>
        <v>92</v>
      </c>
      <c r="L59" s="18">
        <f t="shared" si="11"/>
        <v>86</v>
      </c>
      <c r="M59" s="17" t="s">
        <v>309</v>
      </c>
      <c r="N59" s="14" t="s">
        <v>309</v>
      </c>
      <c r="O59" s="14" t="s">
        <v>309</v>
      </c>
      <c r="P59" s="18" t="s">
        <v>309</v>
      </c>
      <c r="Q59" s="98" t="s">
        <v>309</v>
      </c>
      <c r="R59" s="145" t="s">
        <v>309</v>
      </c>
    </row>
    <row r="60" spans="1:18" ht="19.5">
      <c r="A60" s="146" t="s">
        <v>210</v>
      </c>
      <c r="B60" s="120" t="s">
        <v>129</v>
      </c>
      <c r="C60" s="121">
        <v>39946</v>
      </c>
      <c r="D60" s="122">
        <v>7</v>
      </c>
      <c r="E60" s="14">
        <v>45</v>
      </c>
      <c r="F60" s="14">
        <v>40</v>
      </c>
      <c r="G60" s="15">
        <f t="shared" si="8"/>
        <v>85</v>
      </c>
      <c r="H60" s="16">
        <f t="shared" si="9"/>
        <v>78</v>
      </c>
      <c r="I60" s="159">
        <v>42</v>
      </c>
      <c r="J60" s="14">
        <v>51</v>
      </c>
      <c r="K60" s="15">
        <f t="shared" si="10"/>
        <v>93</v>
      </c>
      <c r="L60" s="18">
        <f t="shared" si="11"/>
        <v>86</v>
      </c>
      <c r="M60" s="17" t="s">
        <v>309</v>
      </c>
      <c r="N60" s="14" t="s">
        <v>309</v>
      </c>
      <c r="O60" s="14" t="s">
        <v>309</v>
      </c>
      <c r="P60" s="18" t="s">
        <v>309</v>
      </c>
      <c r="Q60" s="98" t="s">
        <v>309</v>
      </c>
      <c r="R60" s="145" t="s">
        <v>309</v>
      </c>
    </row>
    <row r="61" spans="1:18" ht="19.5">
      <c r="A61" s="165" t="s">
        <v>180</v>
      </c>
      <c r="B61" s="120" t="s">
        <v>181</v>
      </c>
      <c r="C61" s="121">
        <v>39456</v>
      </c>
      <c r="D61" s="144" t="s">
        <v>309</v>
      </c>
      <c r="E61" s="14" t="s">
        <v>309</v>
      </c>
      <c r="F61" s="14" t="s">
        <v>309</v>
      </c>
      <c r="G61" s="14" t="s">
        <v>309</v>
      </c>
      <c r="H61" s="18" t="s">
        <v>309</v>
      </c>
      <c r="I61" s="159" t="s">
        <v>309</v>
      </c>
      <c r="J61" s="14" t="s">
        <v>309</v>
      </c>
      <c r="K61" s="14" t="s">
        <v>309</v>
      </c>
      <c r="L61" s="18" t="s">
        <v>309</v>
      </c>
      <c r="M61" s="17" t="s">
        <v>309</v>
      </c>
      <c r="N61" s="14" t="s">
        <v>309</v>
      </c>
      <c r="O61" s="14" t="s">
        <v>309</v>
      </c>
      <c r="P61" s="18" t="s">
        <v>309</v>
      </c>
      <c r="Q61" s="98" t="s">
        <v>309</v>
      </c>
      <c r="R61" s="145" t="s">
        <v>309</v>
      </c>
    </row>
    <row r="62" spans="1:18" ht="20.25" thickBot="1">
      <c r="A62" s="154" t="s">
        <v>218</v>
      </c>
      <c r="B62" s="148" t="s">
        <v>219</v>
      </c>
      <c r="C62" s="149">
        <v>39643</v>
      </c>
      <c r="D62" s="155" t="s">
        <v>309</v>
      </c>
      <c r="E62" s="151" t="s">
        <v>309</v>
      </c>
      <c r="F62" s="151" t="s">
        <v>309</v>
      </c>
      <c r="G62" s="151" t="s">
        <v>309</v>
      </c>
      <c r="H62" s="156" t="s">
        <v>309</v>
      </c>
      <c r="I62" s="160" t="s">
        <v>309</v>
      </c>
      <c r="J62" s="151" t="s">
        <v>309</v>
      </c>
      <c r="K62" s="151" t="s">
        <v>309</v>
      </c>
      <c r="L62" s="156" t="s">
        <v>309</v>
      </c>
      <c r="M62" s="161" t="s">
        <v>309</v>
      </c>
      <c r="N62" s="151" t="s">
        <v>309</v>
      </c>
      <c r="O62" s="151" t="s">
        <v>309</v>
      </c>
      <c r="P62" s="156" t="s">
        <v>309</v>
      </c>
      <c r="Q62" s="98" t="s">
        <v>309</v>
      </c>
      <c r="R62" s="145" t="s">
        <v>309</v>
      </c>
    </row>
    <row r="63" spans="1:18">
      <c r="B63" s="20"/>
      <c r="C63" s="1"/>
      <c r="D63" s="1"/>
      <c r="E63" s="1"/>
      <c r="F63" s="1"/>
      <c r="G63" s="1"/>
      <c r="H63" s="1"/>
    </row>
    <row r="64" spans="1:18">
      <c r="B64" s="20"/>
      <c r="C64" s="1"/>
      <c r="D64" s="1"/>
      <c r="E64" s="1"/>
      <c r="F64" s="1"/>
      <c r="G64" s="1"/>
      <c r="H64" s="1"/>
    </row>
    <row r="65" spans="2:8">
      <c r="B65" s="20"/>
      <c r="C65" s="1"/>
      <c r="D65" s="1"/>
      <c r="E65" s="1"/>
      <c r="F65" s="1"/>
      <c r="G65" s="1"/>
      <c r="H65" s="1"/>
    </row>
    <row r="66" spans="2:8">
      <c r="B66" s="20"/>
      <c r="C66" s="1"/>
      <c r="D66" s="1"/>
      <c r="E66" s="1"/>
      <c r="F66" s="1"/>
      <c r="G66" s="1"/>
      <c r="H66" s="1"/>
    </row>
    <row r="67" spans="2:8">
      <c r="B67" s="20"/>
      <c r="C67" s="1"/>
      <c r="D67" s="1"/>
      <c r="E67" s="1"/>
      <c r="F67" s="1"/>
      <c r="G67" s="1"/>
      <c r="H67" s="1"/>
    </row>
    <row r="68" spans="2:8">
      <c r="B68" s="20"/>
      <c r="C68" s="1"/>
      <c r="D68" s="1"/>
      <c r="E68" s="1"/>
      <c r="F68" s="1"/>
      <c r="G68" s="1"/>
      <c r="H68" s="1"/>
    </row>
    <row r="69" spans="2:8">
      <c r="B69" s="20"/>
      <c r="C69" s="1"/>
      <c r="D69" s="1"/>
      <c r="E69" s="1"/>
      <c r="F69" s="1"/>
      <c r="G69" s="1"/>
      <c r="H69" s="1"/>
    </row>
    <row r="83" spans="2:8">
      <c r="B83" s="20"/>
      <c r="C83" s="1"/>
      <c r="D83" s="1"/>
      <c r="E83" s="1"/>
      <c r="F83" s="1"/>
      <c r="G83" s="1"/>
      <c r="H83" s="1"/>
    </row>
    <row r="84" spans="2:8">
      <c r="B84" s="20"/>
      <c r="C84" s="1"/>
      <c r="D84" s="1"/>
      <c r="E84" s="1"/>
      <c r="F84" s="1"/>
      <c r="G84" s="1"/>
      <c r="H84" s="1"/>
    </row>
    <row r="85" spans="2:8">
      <c r="B85" s="20"/>
      <c r="C85" s="1"/>
      <c r="D85" s="1"/>
      <c r="E85" s="1"/>
      <c r="F85" s="1"/>
      <c r="G85" s="1"/>
      <c r="H85" s="1"/>
    </row>
    <row r="86" spans="2:8">
      <c r="B86" s="20"/>
      <c r="C86" s="1"/>
      <c r="D86" s="1"/>
      <c r="E86" s="1"/>
      <c r="F86" s="1"/>
      <c r="G86" s="1"/>
      <c r="H86" s="1"/>
    </row>
    <row r="87" spans="2:8">
      <c r="B87" s="20"/>
      <c r="C87" s="1"/>
      <c r="D87" s="1"/>
      <c r="E87" s="1"/>
      <c r="F87" s="1"/>
      <c r="G87" s="1"/>
      <c r="H87" s="1"/>
    </row>
    <row r="88" spans="2:8">
      <c r="B88" s="20"/>
      <c r="C88" s="1"/>
      <c r="D88" s="1"/>
      <c r="E88" s="1"/>
      <c r="F88" s="1"/>
      <c r="G88" s="1"/>
      <c r="H88" s="1"/>
    </row>
    <row r="89" spans="2:8">
      <c r="B89" s="20"/>
      <c r="C89" s="1"/>
      <c r="D89" s="1"/>
      <c r="E89" s="1"/>
      <c r="F89" s="1"/>
      <c r="G89" s="1"/>
      <c r="H89" s="1"/>
    </row>
    <row r="90" spans="2:8">
      <c r="B90" s="20"/>
      <c r="C90" s="1"/>
      <c r="D90" s="1"/>
      <c r="E90" s="1"/>
      <c r="F90" s="1"/>
      <c r="G90" s="1"/>
      <c r="H90" s="1"/>
    </row>
    <row r="91" spans="2:8">
      <c r="B91" s="20"/>
      <c r="C91" s="1"/>
      <c r="D91" s="1"/>
      <c r="E91" s="1"/>
      <c r="F91" s="1"/>
      <c r="G91" s="1"/>
      <c r="H91" s="1"/>
    </row>
    <row r="92" spans="2:8">
      <c r="B92" s="20"/>
      <c r="C92" s="1"/>
      <c r="D92" s="1"/>
      <c r="E92" s="1"/>
      <c r="F92" s="1"/>
      <c r="G92" s="1"/>
      <c r="H92" s="1"/>
    </row>
    <row r="93" spans="2:8">
      <c r="B93" s="20"/>
      <c r="C93" s="1"/>
      <c r="D93" s="1"/>
      <c r="E93" s="1"/>
      <c r="F93" s="1"/>
      <c r="G93" s="1"/>
      <c r="H93" s="1"/>
    </row>
    <row r="94" spans="2:8">
      <c r="B94" s="20"/>
      <c r="C94" s="1"/>
      <c r="D94" s="1"/>
      <c r="E94" s="1"/>
      <c r="F94" s="1"/>
      <c r="G94" s="1"/>
      <c r="H94" s="1"/>
    </row>
    <row r="95" spans="2:8">
      <c r="B95" s="20"/>
      <c r="C95" s="1"/>
      <c r="D95" s="1"/>
      <c r="E95" s="1"/>
      <c r="F95" s="1"/>
      <c r="G95" s="1"/>
      <c r="H95" s="1"/>
    </row>
    <row r="96" spans="2:8">
      <c r="B96" s="20"/>
      <c r="C96" s="1"/>
      <c r="D96" s="1"/>
      <c r="E96" s="1"/>
      <c r="F96" s="1"/>
      <c r="G96" s="1"/>
      <c r="H96" s="1"/>
    </row>
    <row r="97" spans="2:8">
      <c r="B97" s="20"/>
      <c r="C97" s="1"/>
      <c r="D97" s="1"/>
      <c r="E97" s="1"/>
      <c r="F97" s="1"/>
      <c r="G97" s="1"/>
      <c r="H97" s="1"/>
    </row>
    <row r="98" spans="2:8">
      <c r="B98" s="20"/>
      <c r="C98" s="1"/>
      <c r="D98" s="1"/>
      <c r="E98" s="1"/>
      <c r="F98" s="1"/>
      <c r="G98" s="1"/>
      <c r="H98" s="1"/>
    </row>
    <row r="99" spans="2:8">
      <c r="B99" s="20"/>
      <c r="C99" s="1"/>
      <c r="D99" s="1"/>
      <c r="E99" s="1"/>
      <c r="F99" s="1"/>
      <c r="G99" s="1"/>
      <c r="H99" s="1"/>
    </row>
    <row r="100" spans="2:8">
      <c r="B100" s="20"/>
      <c r="C100" s="1"/>
      <c r="D100" s="1"/>
      <c r="E100" s="1"/>
      <c r="F100" s="1"/>
      <c r="G100" s="1"/>
      <c r="H100" s="1"/>
    </row>
    <row r="101" spans="2:8">
      <c r="B101" s="20"/>
      <c r="C101" s="1"/>
      <c r="D101" s="1"/>
      <c r="E101" s="1"/>
      <c r="F101" s="1"/>
      <c r="G101" s="1"/>
      <c r="H101" s="1"/>
    </row>
    <row r="102" spans="2:8">
      <c r="B102" s="20"/>
      <c r="C102" s="1"/>
      <c r="D102" s="1"/>
      <c r="E102" s="1"/>
      <c r="F102" s="1"/>
      <c r="G102" s="1"/>
      <c r="H102" s="1"/>
    </row>
    <row r="103" spans="2:8">
      <c r="B103" s="20"/>
      <c r="C103" s="1"/>
      <c r="D103" s="1"/>
      <c r="E103" s="1"/>
      <c r="F103" s="1"/>
      <c r="G103" s="1"/>
      <c r="H103" s="1"/>
    </row>
    <row r="104" spans="2:8">
      <c r="B104" s="20"/>
      <c r="C104" s="1"/>
      <c r="D104" s="1"/>
      <c r="E104" s="1"/>
      <c r="F104" s="1"/>
      <c r="G104" s="1"/>
      <c r="H104" s="1"/>
    </row>
    <row r="105" spans="2:8">
      <c r="B105" s="20"/>
      <c r="C105" s="1"/>
      <c r="D105" s="1"/>
      <c r="E105" s="1"/>
      <c r="F105" s="1"/>
      <c r="G105" s="1"/>
      <c r="H105" s="1"/>
    </row>
  </sheetData>
  <sortState xmlns:xlrd2="http://schemas.microsoft.com/office/spreadsheetml/2017/richdata2" ref="A11:R62">
    <sortCondition ref="R11:R62"/>
    <sortCondition ref="K11:K62"/>
    <sortCondition ref="G11:G62"/>
  </sortState>
  <mergeCells count="10">
    <mergeCell ref="M9:P9"/>
    <mergeCell ref="E9:H9"/>
    <mergeCell ref="I9:L9"/>
    <mergeCell ref="A8:R8"/>
    <mergeCell ref="A1:R1"/>
    <mergeCell ref="A2:R2"/>
    <mergeCell ref="A3:R3"/>
    <mergeCell ref="A4:R4"/>
    <mergeCell ref="A5:R5"/>
    <mergeCell ref="A6:R6"/>
  </mergeCells>
  <phoneticPr fontId="0" type="noConversion"/>
  <printOptions horizontalCentered="1" verticalCentered="1"/>
  <pageMargins left="0" right="0" top="0" bottom="0" header="0" footer="0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76"/>
  <sheetViews>
    <sheetView zoomScale="85" zoomScaleNormal="85" workbookViewId="0">
      <selection sqref="A1:R1"/>
    </sheetView>
  </sheetViews>
  <sheetFormatPr baseColWidth="10" defaultRowHeight="18.75"/>
  <cols>
    <col min="1" max="1" width="55" style="1" bestFit="1" customWidth="1"/>
    <col min="2" max="2" width="47.42578125" style="86" bestFit="1" customWidth="1"/>
    <col min="3" max="3" width="11.5703125" style="7" bestFit="1" customWidth="1"/>
    <col min="4" max="6" width="4.5703125" style="2" bestFit="1" customWidth="1"/>
    <col min="7" max="7" width="6" style="2" bestFit="1" customWidth="1"/>
    <col min="8" max="8" width="4.5703125" style="2" bestFit="1" customWidth="1"/>
    <col min="9" max="10" width="4.5703125" style="1" bestFit="1" customWidth="1"/>
    <col min="11" max="11" width="6" style="1" bestFit="1" customWidth="1"/>
    <col min="12" max="14" width="4.5703125" style="1" bestFit="1" customWidth="1"/>
    <col min="15" max="15" width="6" style="1" bestFit="1" customWidth="1"/>
    <col min="16" max="16" width="4.5703125" style="1" bestFit="1" customWidth="1"/>
    <col min="17" max="17" width="6.85546875" style="1" customWidth="1"/>
    <col min="18" max="18" width="7.140625" style="1" customWidth="1"/>
    <col min="19" max="19" width="7" style="1" customWidth="1"/>
    <col min="20" max="20" width="11.42578125" style="1" customWidth="1"/>
    <col min="21" max="16384" width="11.42578125" style="1"/>
  </cols>
  <sheetData>
    <row r="1" spans="1:20" ht="23.25">
      <c r="A1" s="230" t="s">
        <v>20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1:20" ht="29.25">
      <c r="A2" s="231" t="str">
        <f>JUVENILES!A2</f>
        <v>39° TORNEO AMISTAD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</row>
    <row r="3" spans="1:20">
      <c r="A3" s="232" t="s">
        <v>8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</row>
    <row r="4" spans="1:20" ht="19.5">
      <c r="A4" s="242" t="s">
        <v>11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</row>
    <row r="5" spans="1:20" ht="19.5">
      <c r="A5" s="234" t="s">
        <v>31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</row>
    <row r="6" spans="1:20" ht="19.5" thickBot="1">
      <c r="A6" s="235" t="str">
        <f>JUVENILES!A6</f>
        <v>11; 12 Y 13 DE FEBRERO DE 2025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</row>
    <row r="7" spans="1:20" ht="19.5" thickBot="1">
      <c r="A7" s="243" t="s">
        <v>69</v>
      </c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5"/>
    </row>
    <row r="8" spans="1:20" ht="20.25" thickBot="1">
      <c r="B8" s="20"/>
      <c r="C8" s="1"/>
      <c r="D8" s="1"/>
      <c r="E8" s="236" t="s">
        <v>35</v>
      </c>
      <c r="F8" s="237"/>
      <c r="G8" s="237"/>
      <c r="H8" s="238"/>
      <c r="I8" s="239" t="s">
        <v>36</v>
      </c>
      <c r="J8" s="240"/>
      <c r="K8" s="240"/>
      <c r="L8" s="241"/>
      <c r="M8" s="221" t="s">
        <v>37</v>
      </c>
      <c r="N8" s="222"/>
      <c r="O8" s="222"/>
      <c r="P8" s="223"/>
    </row>
    <row r="9" spans="1:20" s="125" customFormat="1" ht="20.25" thickBot="1">
      <c r="A9" s="4" t="s">
        <v>0</v>
      </c>
      <c r="B9" s="103" t="s">
        <v>10</v>
      </c>
      <c r="C9" s="24" t="s">
        <v>24</v>
      </c>
      <c r="D9" s="182" t="s">
        <v>1</v>
      </c>
      <c r="E9" s="25" t="s">
        <v>2</v>
      </c>
      <c r="F9" s="25" t="s">
        <v>3</v>
      </c>
      <c r="G9" s="25" t="s">
        <v>4</v>
      </c>
      <c r="H9" s="25" t="s">
        <v>5</v>
      </c>
      <c r="I9" s="26" t="s">
        <v>2</v>
      </c>
      <c r="J9" s="26" t="s">
        <v>3</v>
      </c>
      <c r="K9" s="26" t="s">
        <v>4</v>
      </c>
      <c r="L9" s="26" t="s">
        <v>5</v>
      </c>
      <c r="M9" s="27" t="s">
        <v>2</v>
      </c>
      <c r="N9" s="27" t="s">
        <v>3</v>
      </c>
      <c r="O9" s="27" t="s">
        <v>4</v>
      </c>
      <c r="P9" s="27" t="s">
        <v>5</v>
      </c>
      <c r="Q9" s="4" t="s">
        <v>15</v>
      </c>
      <c r="R9" s="11" t="s">
        <v>14</v>
      </c>
      <c r="S9" s="1"/>
      <c r="T9" s="1"/>
    </row>
    <row r="10" spans="1:20" ht="20.25" thickBot="1">
      <c r="A10" s="158" t="s">
        <v>101</v>
      </c>
      <c r="B10" s="120" t="s">
        <v>161</v>
      </c>
      <c r="C10" s="121">
        <v>40408</v>
      </c>
      <c r="D10" s="122">
        <v>1</v>
      </c>
      <c r="E10" s="14">
        <v>40</v>
      </c>
      <c r="F10" s="14">
        <v>37</v>
      </c>
      <c r="G10" s="15">
        <f t="shared" ref="G10:G47" si="0">SUM(E10:F10)</f>
        <v>77</v>
      </c>
      <c r="H10" s="16">
        <f t="shared" ref="H10:H47" si="1">SUM(G10-D10)</f>
        <v>76</v>
      </c>
      <c r="I10" s="17">
        <v>35</v>
      </c>
      <c r="J10" s="14">
        <v>32</v>
      </c>
      <c r="K10" s="15">
        <f t="shared" ref="K10:K47" si="2">SUM(I10:J10)</f>
        <v>67</v>
      </c>
      <c r="L10" s="18">
        <f t="shared" ref="L10:L47" si="3">+(K10-D10)</f>
        <v>66</v>
      </c>
      <c r="M10" s="17">
        <v>38</v>
      </c>
      <c r="N10" s="14">
        <v>39</v>
      </c>
      <c r="O10" s="15">
        <f t="shared" ref="O10:O37" si="4">SUM(M10:N10)</f>
        <v>77</v>
      </c>
      <c r="P10" s="18">
        <f t="shared" ref="P10:P37" si="5">+(O10-D10)</f>
        <v>76</v>
      </c>
      <c r="Q10" s="98">
        <f t="shared" ref="Q10:Q37" si="6">SUM(H10+L10+P10)</f>
        <v>218</v>
      </c>
      <c r="R10" s="199">
        <f t="shared" ref="R10:R37" si="7">+G10+K10+O10</f>
        <v>221</v>
      </c>
      <c r="S10" s="95" t="s">
        <v>22</v>
      </c>
    </row>
    <row r="11" spans="1:20" ht="20.25" thickBot="1">
      <c r="A11" s="146" t="s">
        <v>221</v>
      </c>
      <c r="B11" s="120" t="s">
        <v>222</v>
      </c>
      <c r="C11" s="121">
        <v>40354</v>
      </c>
      <c r="D11" s="122">
        <v>1</v>
      </c>
      <c r="E11" s="14">
        <v>36</v>
      </c>
      <c r="F11" s="14">
        <v>39</v>
      </c>
      <c r="G11" s="15">
        <f t="shared" si="0"/>
        <v>75</v>
      </c>
      <c r="H11" s="16">
        <f t="shared" si="1"/>
        <v>74</v>
      </c>
      <c r="I11" s="17">
        <v>35</v>
      </c>
      <c r="J11" s="14">
        <v>33</v>
      </c>
      <c r="K11" s="15">
        <f t="shared" si="2"/>
        <v>68</v>
      </c>
      <c r="L11" s="18">
        <f t="shared" si="3"/>
        <v>67</v>
      </c>
      <c r="M11" s="17">
        <v>45</v>
      </c>
      <c r="N11" s="14">
        <v>36</v>
      </c>
      <c r="O11" s="15">
        <f t="shared" si="4"/>
        <v>81</v>
      </c>
      <c r="P11" s="18">
        <f t="shared" si="5"/>
        <v>80</v>
      </c>
      <c r="Q11" s="98">
        <f t="shared" si="6"/>
        <v>221</v>
      </c>
      <c r="R11" s="199">
        <f t="shared" si="7"/>
        <v>224</v>
      </c>
      <c r="S11" s="95" t="s">
        <v>23</v>
      </c>
    </row>
    <row r="12" spans="1:20" ht="19.5">
      <c r="A12" s="158" t="s">
        <v>106</v>
      </c>
      <c r="B12" s="120" t="s">
        <v>48</v>
      </c>
      <c r="C12" s="121">
        <v>40723</v>
      </c>
      <c r="D12" s="122">
        <v>0</v>
      </c>
      <c r="E12" s="14">
        <v>36</v>
      </c>
      <c r="F12" s="14">
        <v>36</v>
      </c>
      <c r="G12" s="15">
        <f t="shared" si="0"/>
        <v>72</v>
      </c>
      <c r="H12" s="16">
        <f t="shared" si="1"/>
        <v>72</v>
      </c>
      <c r="I12" s="17">
        <v>38</v>
      </c>
      <c r="J12" s="14">
        <v>37</v>
      </c>
      <c r="K12" s="15">
        <f t="shared" si="2"/>
        <v>75</v>
      </c>
      <c r="L12" s="18">
        <f t="shared" si="3"/>
        <v>75</v>
      </c>
      <c r="M12" s="17">
        <v>38</v>
      </c>
      <c r="N12" s="14">
        <v>40</v>
      </c>
      <c r="O12" s="15">
        <f t="shared" si="4"/>
        <v>78</v>
      </c>
      <c r="P12" s="18">
        <f t="shared" si="5"/>
        <v>78</v>
      </c>
      <c r="Q12" s="98">
        <f t="shared" si="6"/>
        <v>225</v>
      </c>
      <c r="R12" s="19">
        <f t="shared" si="7"/>
        <v>225</v>
      </c>
    </row>
    <row r="13" spans="1:20" ht="19.5">
      <c r="A13" s="146" t="s">
        <v>223</v>
      </c>
      <c r="B13" s="120" t="s">
        <v>188</v>
      </c>
      <c r="C13" s="121">
        <v>40495</v>
      </c>
      <c r="D13" s="122">
        <v>4</v>
      </c>
      <c r="E13" s="14">
        <v>41</v>
      </c>
      <c r="F13" s="14">
        <v>38</v>
      </c>
      <c r="G13" s="15">
        <f t="shared" si="0"/>
        <v>79</v>
      </c>
      <c r="H13" s="16">
        <f t="shared" si="1"/>
        <v>75</v>
      </c>
      <c r="I13" s="17">
        <v>38</v>
      </c>
      <c r="J13" s="14">
        <v>36</v>
      </c>
      <c r="K13" s="15">
        <f t="shared" si="2"/>
        <v>74</v>
      </c>
      <c r="L13" s="18">
        <f t="shared" si="3"/>
        <v>70</v>
      </c>
      <c r="M13" s="17">
        <v>37</v>
      </c>
      <c r="N13" s="14">
        <v>39</v>
      </c>
      <c r="O13" s="15">
        <f t="shared" si="4"/>
        <v>76</v>
      </c>
      <c r="P13" s="18">
        <f t="shared" si="5"/>
        <v>72</v>
      </c>
      <c r="Q13" s="98">
        <f t="shared" si="6"/>
        <v>217</v>
      </c>
      <c r="R13" s="19">
        <f t="shared" si="7"/>
        <v>229</v>
      </c>
    </row>
    <row r="14" spans="1:20" ht="19.5">
      <c r="A14" s="146" t="s">
        <v>229</v>
      </c>
      <c r="B14" s="120" t="s">
        <v>227</v>
      </c>
      <c r="C14" s="121">
        <v>40486</v>
      </c>
      <c r="D14" s="122">
        <v>5</v>
      </c>
      <c r="E14" s="14">
        <v>44</v>
      </c>
      <c r="F14" s="14">
        <v>37</v>
      </c>
      <c r="G14" s="15">
        <f t="shared" si="0"/>
        <v>81</v>
      </c>
      <c r="H14" s="16">
        <f t="shared" si="1"/>
        <v>76</v>
      </c>
      <c r="I14" s="17">
        <v>36</v>
      </c>
      <c r="J14" s="14">
        <v>39</v>
      </c>
      <c r="K14" s="15">
        <f t="shared" si="2"/>
        <v>75</v>
      </c>
      <c r="L14" s="18">
        <f t="shared" si="3"/>
        <v>70</v>
      </c>
      <c r="M14" s="17">
        <v>38</v>
      </c>
      <c r="N14" s="14">
        <v>38</v>
      </c>
      <c r="O14" s="15">
        <f t="shared" si="4"/>
        <v>76</v>
      </c>
      <c r="P14" s="18">
        <f t="shared" si="5"/>
        <v>71</v>
      </c>
      <c r="Q14" s="98">
        <f t="shared" si="6"/>
        <v>217</v>
      </c>
      <c r="R14" s="19">
        <f t="shared" si="7"/>
        <v>232</v>
      </c>
    </row>
    <row r="15" spans="1:20" ht="19.5">
      <c r="A15" s="158" t="s">
        <v>103</v>
      </c>
      <c r="B15" s="120" t="s">
        <v>125</v>
      </c>
      <c r="C15" s="121">
        <v>40413</v>
      </c>
      <c r="D15" s="122">
        <v>7</v>
      </c>
      <c r="E15" s="14">
        <v>37</v>
      </c>
      <c r="F15" s="14">
        <v>36</v>
      </c>
      <c r="G15" s="15">
        <f t="shared" si="0"/>
        <v>73</v>
      </c>
      <c r="H15" s="16">
        <f t="shared" si="1"/>
        <v>66</v>
      </c>
      <c r="I15" s="17">
        <v>42</v>
      </c>
      <c r="J15" s="14">
        <v>39</v>
      </c>
      <c r="K15" s="15">
        <f t="shared" si="2"/>
        <v>81</v>
      </c>
      <c r="L15" s="18">
        <f t="shared" si="3"/>
        <v>74</v>
      </c>
      <c r="M15" s="17">
        <v>39</v>
      </c>
      <c r="N15" s="14">
        <v>39</v>
      </c>
      <c r="O15" s="15">
        <f t="shared" si="4"/>
        <v>78</v>
      </c>
      <c r="P15" s="18">
        <f t="shared" si="5"/>
        <v>71</v>
      </c>
      <c r="Q15" s="98">
        <f t="shared" si="6"/>
        <v>211</v>
      </c>
      <c r="R15" s="19">
        <f t="shared" si="7"/>
        <v>232</v>
      </c>
    </row>
    <row r="16" spans="1:20" ht="19.5">
      <c r="A16" s="158" t="s">
        <v>97</v>
      </c>
      <c r="B16" s="120" t="s">
        <v>220</v>
      </c>
      <c r="C16" s="121">
        <v>40533</v>
      </c>
      <c r="D16" s="122">
        <v>0</v>
      </c>
      <c r="E16" s="14">
        <v>35</v>
      </c>
      <c r="F16" s="14">
        <v>39</v>
      </c>
      <c r="G16" s="15">
        <f t="shared" si="0"/>
        <v>74</v>
      </c>
      <c r="H16" s="16">
        <f t="shared" si="1"/>
        <v>74</v>
      </c>
      <c r="I16" s="17">
        <v>39</v>
      </c>
      <c r="J16" s="14">
        <v>40</v>
      </c>
      <c r="K16" s="15">
        <f t="shared" si="2"/>
        <v>79</v>
      </c>
      <c r="L16" s="18">
        <f t="shared" si="3"/>
        <v>79</v>
      </c>
      <c r="M16" s="17">
        <v>38</v>
      </c>
      <c r="N16" s="14">
        <v>41</v>
      </c>
      <c r="O16" s="15">
        <f t="shared" si="4"/>
        <v>79</v>
      </c>
      <c r="P16" s="18">
        <f t="shared" si="5"/>
        <v>79</v>
      </c>
      <c r="Q16" s="98">
        <f t="shared" si="6"/>
        <v>232</v>
      </c>
      <c r="R16" s="19">
        <f t="shared" si="7"/>
        <v>232</v>
      </c>
    </row>
    <row r="17" spans="1:19" ht="19.5">
      <c r="A17" s="146" t="s">
        <v>228</v>
      </c>
      <c r="B17" s="120" t="s">
        <v>125</v>
      </c>
      <c r="C17" s="121">
        <v>40437</v>
      </c>
      <c r="D17" s="122">
        <v>5</v>
      </c>
      <c r="E17" s="14">
        <v>38</v>
      </c>
      <c r="F17" s="14">
        <v>37</v>
      </c>
      <c r="G17" s="15">
        <f t="shared" si="0"/>
        <v>75</v>
      </c>
      <c r="H17" s="16">
        <f t="shared" si="1"/>
        <v>70</v>
      </c>
      <c r="I17" s="17">
        <v>41</v>
      </c>
      <c r="J17" s="14">
        <v>41</v>
      </c>
      <c r="K17" s="15">
        <f t="shared" si="2"/>
        <v>82</v>
      </c>
      <c r="L17" s="18">
        <f t="shared" si="3"/>
        <v>77</v>
      </c>
      <c r="M17" s="17">
        <v>36</v>
      </c>
      <c r="N17" s="14">
        <v>40</v>
      </c>
      <c r="O17" s="15">
        <f t="shared" si="4"/>
        <v>76</v>
      </c>
      <c r="P17" s="18">
        <f t="shared" si="5"/>
        <v>71</v>
      </c>
      <c r="Q17" s="98">
        <f t="shared" si="6"/>
        <v>218</v>
      </c>
      <c r="R17" s="19">
        <f t="shared" si="7"/>
        <v>233</v>
      </c>
    </row>
    <row r="18" spans="1:19" ht="20.25" thickBot="1">
      <c r="A18" s="158" t="s">
        <v>230</v>
      </c>
      <c r="B18" s="120" t="s">
        <v>112</v>
      </c>
      <c r="C18" s="121">
        <v>40890</v>
      </c>
      <c r="D18" s="122">
        <v>7</v>
      </c>
      <c r="E18" s="14">
        <v>37</v>
      </c>
      <c r="F18" s="14">
        <v>37</v>
      </c>
      <c r="G18" s="15">
        <f t="shared" si="0"/>
        <v>74</v>
      </c>
      <c r="H18" s="16">
        <f t="shared" si="1"/>
        <v>67</v>
      </c>
      <c r="I18" s="17">
        <v>41</v>
      </c>
      <c r="J18" s="14">
        <v>40</v>
      </c>
      <c r="K18" s="15">
        <f t="shared" si="2"/>
        <v>81</v>
      </c>
      <c r="L18" s="18">
        <f t="shared" si="3"/>
        <v>74</v>
      </c>
      <c r="M18" s="17">
        <v>39</v>
      </c>
      <c r="N18" s="14">
        <v>39</v>
      </c>
      <c r="O18" s="15">
        <f t="shared" si="4"/>
        <v>78</v>
      </c>
      <c r="P18" s="18">
        <f t="shared" si="5"/>
        <v>71</v>
      </c>
      <c r="Q18" s="98">
        <f t="shared" si="6"/>
        <v>212</v>
      </c>
      <c r="R18" s="19">
        <f t="shared" si="7"/>
        <v>233</v>
      </c>
    </row>
    <row r="19" spans="1:19" ht="20.25" thickBot="1">
      <c r="A19" s="146" t="s">
        <v>237</v>
      </c>
      <c r="B19" s="120" t="s">
        <v>205</v>
      </c>
      <c r="C19" s="121">
        <v>40785</v>
      </c>
      <c r="D19" s="122">
        <v>9</v>
      </c>
      <c r="E19" s="14">
        <v>43</v>
      </c>
      <c r="F19" s="14">
        <v>39</v>
      </c>
      <c r="G19" s="15">
        <f t="shared" si="0"/>
        <v>82</v>
      </c>
      <c r="H19" s="16">
        <f t="shared" si="1"/>
        <v>73</v>
      </c>
      <c r="I19" s="17">
        <v>40</v>
      </c>
      <c r="J19" s="14">
        <v>36</v>
      </c>
      <c r="K19" s="15">
        <f t="shared" si="2"/>
        <v>76</v>
      </c>
      <c r="L19" s="18">
        <f t="shared" si="3"/>
        <v>67</v>
      </c>
      <c r="M19" s="17">
        <v>40</v>
      </c>
      <c r="N19" s="14">
        <v>36</v>
      </c>
      <c r="O19" s="15">
        <f t="shared" si="4"/>
        <v>76</v>
      </c>
      <c r="P19" s="18">
        <f t="shared" si="5"/>
        <v>67</v>
      </c>
      <c r="Q19" s="202">
        <f t="shared" si="6"/>
        <v>207</v>
      </c>
      <c r="R19" s="19">
        <f t="shared" si="7"/>
        <v>234</v>
      </c>
      <c r="S19" s="95" t="s">
        <v>44</v>
      </c>
    </row>
    <row r="20" spans="1:19" ht="19.5">
      <c r="A20" s="158" t="s">
        <v>98</v>
      </c>
      <c r="B20" s="120" t="s">
        <v>145</v>
      </c>
      <c r="C20" s="121">
        <v>40263</v>
      </c>
      <c r="D20" s="122">
        <v>2</v>
      </c>
      <c r="E20" s="14">
        <v>43</v>
      </c>
      <c r="F20" s="14">
        <v>40</v>
      </c>
      <c r="G20" s="15">
        <f t="shared" si="0"/>
        <v>83</v>
      </c>
      <c r="H20" s="16">
        <f t="shared" si="1"/>
        <v>81</v>
      </c>
      <c r="I20" s="17">
        <v>38</v>
      </c>
      <c r="J20" s="14">
        <v>36</v>
      </c>
      <c r="K20" s="15">
        <f t="shared" si="2"/>
        <v>74</v>
      </c>
      <c r="L20" s="18">
        <f t="shared" si="3"/>
        <v>72</v>
      </c>
      <c r="M20" s="17">
        <v>37</v>
      </c>
      <c r="N20" s="14">
        <v>40</v>
      </c>
      <c r="O20" s="15">
        <f t="shared" si="4"/>
        <v>77</v>
      </c>
      <c r="P20" s="18">
        <f t="shared" si="5"/>
        <v>75</v>
      </c>
      <c r="Q20" s="98">
        <f t="shared" si="6"/>
        <v>228</v>
      </c>
      <c r="R20" s="19">
        <f t="shared" si="7"/>
        <v>234</v>
      </c>
    </row>
    <row r="21" spans="1:19" ht="19.5">
      <c r="A21" s="158" t="s">
        <v>104</v>
      </c>
      <c r="B21" s="120" t="s">
        <v>150</v>
      </c>
      <c r="C21" s="121">
        <v>40491</v>
      </c>
      <c r="D21" s="122">
        <v>5</v>
      </c>
      <c r="E21" s="14">
        <v>41</v>
      </c>
      <c r="F21" s="14">
        <v>44</v>
      </c>
      <c r="G21" s="15">
        <f t="shared" si="0"/>
        <v>85</v>
      </c>
      <c r="H21" s="16">
        <f t="shared" si="1"/>
        <v>80</v>
      </c>
      <c r="I21" s="17">
        <v>40</v>
      </c>
      <c r="J21" s="14">
        <v>39</v>
      </c>
      <c r="K21" s="15">
        <f t="shared" si="2"/>
        <v>79</v>
      </c>
      <c r="L21" s="18">
        <f t="shared" si="3"/>
        <v>74</v>
      </c>
      <c r="M21" s="17">
        <v>36</v>
      </c>
      <c r="N21" s="14">
        <v>40</v>
      </c>
      <c r="O21" s="15">
        <f t="shared" si="4"/>
        <v>76</v>
      </c>
      <c r="P21" s="18">
        <f t="shared" si="5"/>
        <v>71</v>
      </c>
      <c r="Q21" s="98">
        <f t="shared" si="6"/>
        <v>225</v>
      </c>
      <c r="R21" s="19">
        <f t="shared" si="7"/>
        <v>240</v>
      </c>
    </row>
    <row r="22" spans="1:19" ht="19.5">
      <c r="A22" s="146" t="s">
        <v>242</v>
      </c>
      <c r="B22" s="120" t="s">
        <v>141</v>
      </c>
      <c r="C22" s="121">
        <v>40646</v>
      </c>
      <c r="D22" s="122">
        <v>11</v>
      </c>
      <c r="E22" s="14">
        <v>41</v>
      </c>
      <c r="F22" s="14">
        <v>40</v>
      </c>
      <c r="G22" s="15">
        <f t="shared" si="0"/>
        <v>81</v>
      </c>
      <c r="H22" s="16">
        <f t="shared" si="1"/>
        <v>70</v>
      </c>
      <c r="I22" s="17">
        <v>39</v>
      </c>
      <c r="J22" s="14">
        <v>39</v>
      </c>
      <c r="K22" s="15">
        <f t="shared" si="2"/>
        <v>78</v>
      </c>
      <c r="L22" s="18">
        <f t="shared" si="3"/>
        <v>67</v>
      </c>
      <c r="M22" s="17">
        <v>40</v>
      </c>
      <c r="N22" s="14">
        <v>41</v>
      </c>
      <c r="O22" s="15">
        <f t="shared" si="4"/>
        <v>81</v>
      </c>
      <c r="P22" s="18">
        <f t="shared" si="5"/>
        <v>70</v>
      </c>
      <c r="Q22" s="98">
        <f t="shared" si="6"/>
        <v>207</v>
      </c>
      <c r="R22" s="19">
        <f t="shared" si="7"/>
        <v>240</v>
      </c>
    </row>
    <row r="23" spans="1:19" ht="19.5">
      <c r="A23" s="146" t="s">
        <v>234</v>
      </c>
      <c r="B23" s="120" t="s">
        <v>161</v>
      </c>
      <c r="C23" s="121">
        <v>40365</v>
      </c>
      <c r="D23" s="122">
        <v>8</v>
      </c>
      <c r="E23" s="14">
        <v>41</v>
      </c>
      <c r="F23" s="14">
        <v>38</v>
      </c>
      <c r="G23" s="15">
        <f t="shared" si="0"/>
        <v>79</v>
      </c>
      <c r="H23" s="16">
        <f t="shared" si="1"/>
        <v>71</v>
      </c>
      <c r="I23" s="17">
        <v>39</v>
      </c>
      <c r="J23" s="14">
        <v>46</v>
      </c>
      <c r="K23" s="15">
        <f t="shared" si="2"/>
        <v>85</v>
      </c>
      <c r="L23" s="18">
        <f t="shared" si="3"/>
        <v>77</v>
      </c>
      <c r="M23" s="17">
        <v>40</v>
      </c>
      <c r="N23" s="14">
        <v>38</v>
      </c>
      <c r="O23" s="15">
        <f t="shared" si="4"/>
        <v>78</v>
      </c>
      <c r="P23" s="18">
        <f t="shared" si="5"/>
        <v>70</v>
      </c>
      <c r="Q23" s="98">
        <f t="shared" si="6"/>
        <v>218</v>
      </c>
      <c r="R23" s="19">
        <f t="shared" si="7"/>
        <v>242</v>
      </c>
    </row>
    <row r="24" spans="1:19" ht="19.5">
      <c r="A24" s="146" t="s">
        <v>224</v>
      </c>
      <c r="B24" s="120" t="s">
        <v>225</v>
      </c>
      <c r="C24" s="121">
        <v>40408</v>
      </c>
      <c r="D24" s="122">
        <v>5</v>
      </c>
      <c r="E24" s="14">
        <v>39</v>
      </c>
      <c r="F24" s="14">
        <v>39</v>
      </c>
      <c r="G24" s="15">
        <f t="shared" si="0"/>
        <v>78</v>
      </c>
      <c r="H24" s="16">
        <f t="shared" si="1"/>
        <v>73</v>
      </c>
      <c r="I24" s="17">
        <v>39</v>
      </c>
      <c r="J24" s="14">
        <v>40</v>
      </c>
      <c r="K24" s="15">
        <f t="shared" si="2"/>
        <v>79</v>
      </c>
      <c r="L24" s="18">
        <f t="shared" si="3"/>
        <v>74</v>
      </c>
      <c r="M24" s="17">
        <v>44</v>
      </c>
      <c r="N24" s="14">
        <v>43</v>
      </c>
      <c r="O24" s="15">
        <f t="shared" si="4"/>
        <v>87</v>
      </c>
      <c r="P24" s="18">
        <f t="shared" si="5"/>
        <v>82</v>
      </c>
      <c r="Q24" s="98">
        <f t="shared" si="6"/>
        <v>229</v>
      </c>
      <c r="R24" s="19">
        <f t="shared" si="7"/>
        <v>244</v>
      </c>
    </row>
    <row r="25" spans="1:19" ht="19.5">
      <c r="A25" s="146" t="s">
        <v>232</v>
      </c>
      <c r="B25" s="120" t="s">
        <v>233</v>
      </c>
      <c r="C25" s="121">
        <v>40245</v>
      </c>
      <c r="D25" s="122">
        <v>7</v>
      </c>
      <c r="E25" s="14">
        <v>41</v>
      </c>
      <c r="F25" s="14">
        <v>40</v>
      </c>
      <c r="G25" s="15">
        <f t="shared" si="0"/>
        <v>81</v>
      </c>
      <c r="H25" s="16">
        <f t="shared" si="1"/>
        <v>74</v>
      </c>
      <c r="I25" s="17">
        <v>43</v>
      </c>
      <c r="J25" s="14">
        <v>39</v>
      </c>
      <c r="K25" s="15">
        <f t="shared" si="2"/>
        <v>82</v>
      </c>
      <c r="L25" s="18">
        <f t="shared" si="3"/>
        <v>75</v>
      </c>
      <c r="M25" s="17">
        <v>42</v>
      </c>
      <c r="N25" s="14">
        <v>40</v>
      </c>
      <c r="O25" s="15">
        <f t="shared" si="4"/>
        <v>82</v>
      </c>
      <c r="P25" s="18">
        <f t="shared" si="5"/>
        <v>75</v>
      </c>
      <c r="Q25" s="98">
        <f t="shared" si="6"/>
        <v>224</v>
      </c>
      <c r="R25" s="19">
        <f t="shared" si="7"/>
        <v>245</v>
      </c>
    </row>
    <row r="26" spans="1:19" ht="19.5">
      <c r="A26" s="146" t="s">
        <v>235</v>
      </c>
      <c r="B26" s="120" t="s">
        <v>129</v>
      </c>
      <c r="C26" s="121">
        <v>40407</v>
      </c>
      <c r="D26" s="122">
        <v>9</v>
      </c>
      <c r="E26" s="14">
        <v>41</v>
      </c>
      <c r="F26" s="14">
        <v>37</v>
      </c>
      <c r="G26" s="15">
        <f t="shared" si="0"/>
        <v>78</v>
      </c>
      <c r="H26" s="16">
        <f t="shared" si="1"/>
        <v>69</v>
      </c>
      <c r="I26" s="17">
        <v>43</v>
      </c>
      <c r="J26" s="14">
        <v>40</v>
      </c>
      <c r="K26" s="15">
        <f t="shared" si="2"/>
        <v>83</v>
      </c>
      <c r="L26" s="18">
        <f t="shared" si="3"/>
        <v>74</v>
      </c>
      <c r="M26" s="17">
        <v>45</v>
      </c>
      <c r="N26" s="14">
        <v>41</v>
      </c>
      <c r="O26" s="15">
        <f t="shared" si="4"/>
        <v>86</v>
      </c>
      <c r="P26" s="18">
        <f t="shared" si="5"/>
        <v>77</v>
      </c>
      <c r="Q26" s="98">
        <f t="shared" si="6"/>
        <v>220</v>
      </c>
      <c r="R26" s="19">
        <f t="shared" si="7"/>
        <v>247</v>
      </c>
    </row>
    <row r="27" spans="1:19" ht="19.5">
      <c r="A27" s="146" t="s">
        <v>231</v>
      </c>
      <c r="B27" s="120" t="s">
        <v>141</v>
      </c>
      <c r="C27" s="121">
        <v>40758</v>
      </c>
      <c r="D27" s="122">
        <v>7</v>
      </c>
      <c r="E27" s="14">
        <v>42</v>
      </c>
      <c r="F27" s="14">
        <v>45</v>
      </c>
      <c r="G27" s="15">
        <f t="shared" si="0"/>
        <v>87</v>
      </c>
      <c r="H27" s="16">
        <f t="shared" si="1"/>
        <v>80</v>
      </c>
      <c r="I27" s="17">
        <v>38</v>
      </c>
      <c r="J27" s="14">
        <v>41</v>
      </c>
      <c r="K27" s="15">
        <f t="shared" si="2"/>
        <v>79</v>
      </c>
      <c r="L27" s="18">
        <f t="shared" si="3"/>
        <v>72</v>
      </c>
      <c r="M27" s="17">
        <v>40</v>
      </c>
      <c r="N27" s="14">
        <v>42</v>
      </c>
      <c r="O27" s="15">
        <f t="shared" si="4"/>
        <v>82</v>
      </c>
      <c r="P27" s="18">
        <f t="shared" si="5"/>
        <v>75</v>
      </c>
      <c r="Q27" s="98">
        <f t="shared" si="6"/>
        <v>227</v>
      </c>
      <c r="R27" s="19">
        <f t="shared" si="7"/>
        <v>248</v>
      </c>
    </row>
    <row r="28" spans="1:19" ht="19.5">
      <c r="A28" s="146" t="s">
        <v>238</v>
      </c>
      <c r="B28" s="120" t="s">
        <v>156</v>
      </c>
      <c r="C28" s="121">
        <v>40833</v>
      </c>
      <c r="D28" s="122">
        <v>10</v>
      </c>
      <c r="E28" s="14">
        <v>46</v>
      </c>
      <c r="F28" s="14">
        <v>40</v>
      </c>
      <c r="G28" s="15">
        <f t="shared" si="0"/>
        <v>86</v>
      </c>
      <c r="H28" s="16">
        <f t="shared" si="1"/>
        <v>76</v>
      </c>
      <c r="I28" s="17">
        <v>36</v>
      </c>
      <c r="J28" s="14">
        <v>41</v>
      </c>
      <c r="K28" s="15">
        <f t="shared" si="2"/>
        <v>77</v>
      </c>
      <c r="L28" s="18">
        <f t="shared" si="3"/>
        <v>67</v>
      </c>
      <c r="M28" s="17">
        <v>43</v>
      </c>
      <c r="N28" s="14">
        <v>42</v>
      </c>
      <c r="O28" s="15">
        <f t="shared" si="4"/>
        <v>85</v>
      </c>
      <c r="P28" s="18">
        <f t="shared" si="5"/>
        <v>75</v>
      </c>
      <c r="Q28" s="98">
        <f t="shared" si="6"/>
        <v>218</v>
      </c>
      <c r="R28" s="19">
        <f t="shared" si="7"/>
        <v>248</v>
      </c>
    </row>
    <row r="29" spans="1:19" ht="19.5">
      <c r="A29" s="146" t="s">
        <v>241</v>
      </c>
      <c r="B29" s="120" t="s">
        <v>192</v>
      </c>
      <c r="C29" s="121">
        <v>40532</v>
      </c>
      <c r="D29" s="122">
        <v>10</v>
      </c>
      <c r="E29" s="14">
        <v>40</v>
      </c>
      <c r="F29" s="14">
        <v>41</v>
      </c>
      <c r="G29" s="15">
        <f t="shared" si="0"/>
        <v>81</v>
      </c>
      <c r="H29" s="16">
        <f t="shared" si="1"/>
        <v>71</v>
      </c>
      <c r="I29" s="17">
        <v>41</v>
      </c>
      <c r="J29" s="14">
        <v>38</v>
      </c>
      <c r="K29" s="15">
        <f t="shared" si="2"/>
        <v>79</v>
      </c>
      <c r="L29" s="18">
        <f t="shared" si="3"/>
        <v>69</v>
      </c>
      <c r="M29" s="17">
        <v>42</v>
      </c>
      <c r="N29" s="14">
        <v>46</v>
      </c>
      <c r="O29" s="15">
        <f t="shared" si="4"/>
        <v>88</v>
      </c>
      <c r="P29" s="18">
        <f t="shared" si="5"/>
        <v>78</v>
      </c>
      <c r="Q29" s="98">
        <f t="shared" si="6"/>
        <v>218</v>
      </c>
      <c r="R29" s="19">
        <f t="shared" si="7"/>
        <v>248</v>
      </c>
    </row>
    <row r="30" spans="1:19" ht="19.5">
      <c r="A30" s="146" t="s">
        <v>245</v>
      </c>
      <c r="B30" s="120" t="s">
        <v>246</v>
      </c>
      <c r="C30" s="121">
        <v>40704</v>
      </c>
      <c r="D30" s="122">
        <v>12</v>
      </c>
      <c r="E30" s="14">
        <v>39</v>
      </c>
      <c r="F30" s="14">
        <v>38</v>
      </c>
      <c r="G30" s="15">
        <f t="shared" si="0"/>
        <v>77</v>
      </c>
      <c r="H30" s="16">
        <f t="shared" si="1"/>
        <v>65</v>
      </c>
      <c r="I30" s="17">
        <v>45</v>
      </c>
      <c r="J30" s="14">
        <v>45</v>
      </c>
      <c r="K30" s="15">
        <f t="shared" si="2"/>
        <v>90</v>
      </c>
      <c r="L30" s="18">
        <f t="shared" si="3"/>
        <v>78</v>
      </c>
      <c r="M30" s="17">
        <v>41</v>
      </c>
      <c r="N30" s="14">
        <v>41</v>
      </c>
      <c r="O30" s="15">
        <f t="shared" si="4"/>
        <v>82</v>
      </c>
      <c r="P30" s="18">
        <f t="shared" si="5"/>
        <v>70</v>
      </c>
      <c r="Q30" s="98">
        <f t="shared" si="6"/>
        <v>213</v>
      </c>
      <c r="R30" s="19">
        <f t="shared" si="7"/>
        <v>249</v>
      </c>
    </row>
    <row r="31" spans="1:19" ht="19.5">
      <c r="A31" s="146" t="s">
        <v>226</v>
      </c>
      <c r="B31" s="120" t="s">
        <v>227</v>
      </c>
      <c r="C31" s="121">
        <v>40776</v>
      </c>
      <c r="D31" s="122">
        <v>5</v>
      </c>
      <c r="E31" s="14">
        <v>42</v>
      </c>
      <c r="F31" s="14">
        <v>40</v>
      </c>
      <c r="G31" s="15">
        <f t="shared" si="0"/>
        <v>82</v>
      </c>
      <c r="H31" s="16">
        <f t="shared" si="1"/>
        <v>77</v>
      </c>
      <c r="I31" s="17">
        <v>41</v>
      </c>
      <c r="J31" s="14">
        <v>39</v>
      </c>
      <c r="K31" s="15">
        <f t="shared" si="2"/>
        <v>80</v>
      </c>
      <c r="L31" s="18">
        <f t="shared" si="3"/>
        <v>75</v>
      </c>
      <c r="M31" s="17">
        <v>42</v>
      </c>
      <c r="N31" s="14">
        <v>45</v>
      </c>
      <c r="O31" s="15">
        <f t="shared" si="4"/>
        <v>87</v>
      </c>
      <c r="P31" s="18">
        <f t="shared" si="5"/>
        <v>82</v>
      </c>
      <c r="Q31" s="98">
        <f t="shared" si="6"/>
        <v>234</v>
      </c>
      <c r="R31" s="19">
        <f t="shared" si="7"/>
        <v>249</v>
      </c>
    </row>
    <row r="32" spans="1:19" ht="19.5">
      <c r="A32" s="146" t="s">
        <v>243</v>
      </c>
      <c r="B32" s="120" t="s">
        <v>244</v>
      </c>
      <c r="C32" s="121">
        <v>40636</v>
      </c>
      <c r="D32" s="122">
        <v>12</v>
      </c>
      <c r="E32" s="14">
        <v>41</v>
      </c>
      <c r="F32" s="14">
        <v>40</v>
      </c>
      <c r="G32" s="15">
        <f t="shared" si="0"/>
        <v>81</v>
      </c>
      <c r="H32" s="16">
        <f t="shared" si="1"/>
        <v>69</v>
      </c>
      <c r="I32" s="17">
        <v>39</v>
      </c>
      <c r="J32" s="14">
        <v>46</v>
      </c>
      <c r="K32" s="15">
        <f t="shared" si="2"/>
        <v>85</v>
      </c>
      <c r="L32" s="18">
        <f t="shared" si="3"/>
        <v>73</v>
      </c>
      <c r="M32" s="17">
        <v>47</v>
      </c>
      <c r="N32" s="14">
        <v>44</v>
      </c>
      <c r="O32" s="15">
        <f t="shared" si="4"/>
        <v>91</v>
      </c>
      <c r="P32" s="18">
        <f t="shared" si="5"/>
        <v>79</v>
      </c>
      <c r="Q32" s="98">
        <f t="shared" si="6"/>
        <v>221</v>
      </c>
      <c r="R32" s="19">
        <f t="shared" si="7"/>
        <v>257</v>
      </c>
    </row>
    <row r="33" spans="1:19" ht="19.5">
      <c r="A33" s="146" t="s">
        <v>252</v>
      </c>
      <c r="B33" s="120" t="s">
        <v>159</v>
      </c>
      <c r="C33" s="121">
        <v>40595</v>
      </c>
      <c r="D33" s="122">
        <v>14</v>
      </c>
      <c r="E33" s="14">
        <v>43</v>
      </c>
      <c r="F33" s="14">
        <v>41</v>
      </c>
      <c r="G33" s="15">
        <f t="shared" si="0"/>
        <v>84</v>
      </c>
      <c r="H33" s="16">
        <f t="shared" si="1"/>
        <v>70</v>
      </c>
      <c r="I33" s="17">
        <v>45</v>
      </c>
      <c r="J33" s="14">
        <v>42</v>
      </c>
      <c r="K33" s="15">
        <f t="shared" si="2"/>
        <v>87</v>
      </c>
      <c r="L33" s="18">
        <f t="shared" si="3"/>
        <v>73</v>
      </c>
      <c r="M33" s="17">
        <v>45</v>
      </c>
      <c r="N33" s="14">
        <v>45</v>
      </c>
      <c r="O33" s="15">
        <f t="shared" si="4"/>
        <v>90</v>
      </c>
      <c r="P33" s="18">
        <f t="shared" si="5"/>
        <v>76</v>
      </c>
      <c r="Q33" s="98">
        <f t="shared" si="6"/>
        <v>219</v>
      </c>
      <c r="R33" s="19">
        <f t="shared" si="7"/>
        <v>261</v>
      </c>
    </row>
    <row r="34" spans="1:19" ht="20.25" thickBot="1">
      <c r="A34" s="146" t="s">
        <v>251</v>
      </c>
      <c r="B34" s="120" t="s">
        <v>20</v>
      </c>
      <c r="C34" s="121">
        <v>40544</v>
      </c>
      <c r="D34" s="122">
        <v>14</v>
      </c>
      <c r="E34" s="14">
        <v>44</v>
      </c>
      <c r="F34" s="14">
        <v>39</v>
      </c>
      <c r="G34" s="15">
        <f t="shared" si="0"/>
        <v>83</v>
      </c>
      <c r="H34" s="16">
        <f t="shared" si="1"/>
        <v>69</v>
      </c>
      <c r="I34" s="17">
        <v>47</v>
      </c>
      <c r="J34" s="14">
        <v>41</v>
      </c>
      <c r="K34" s="15">
        <f t="shared" si="2"/>
        <v>88</v>
      </c>
      <c r="L34" s="18">
        <f t="shared" si="3"/>
        <v>74</v>
      </c>
      <c r="M34" s="17">
        <v>50</v>
      </c>
      <c r="N34" s="14">
        <v>43</v>
      </c>
      <c r="O34" s="15">
        <f t="shared" si="4"/>
        <v>93</v>
      </c>
      <c r="P34" s="18">
        <f t="shared" si="5"/>
        <v>79</v>
      </c>
      <c r="Q34" s="98">
        <f t="shared" si="6"/>
        <v>222</v>
      </c>
      <c r="R34" s="19">
        <f t="shared" si="7"/>
        <v>264</v>
      </c>
    </row>
    <row r="35" spans="1:19" ht="20.25" thickBot="1">
      <c r="A35" s="146" t="s">
        <v>259</v>
      </c>
      <c r="B35" s="120" t="s">
        <v>20</v>
      </c>
      <c r="C35" s="121">
        <v>40519</v>
      </c>
      <c r="D35" s="122">
        <v>27</v>
      </c>
      <c r="E35" s="14">
        <v>50</v>
      </c>
      <c r="F35" s="14">
        <v>50</v>
      </c>
      <c r="G35" s="15">
        <f t="shared" si="0"/>
        <v>100</v>
      </c>
      <c r="H35" s="16">
        <f t="shared" si="1"/>
        <v>73</v>
      </c>
      <c r="I35" s="17">
        <v>44</v>
      </c>
      <c r="J35" s="14">
        <v>48</v>
      </c>
      <c r="K35" s="15">
        <f t="shared" si="2"/>
        <v>92</v>
      </c>
      <c r="L35" s="18">
        <f t="shared" si="3"/>
        <v>65</v>
      </c>
      <c r="M35" s="17">
        <v>43</v>
      </c>
      <c r="N35" s="14">
        <v>44</v>
      </c>
      <c r="O35" s="15">
        <f t="shared" si="4"/>
        <v>87</v>
      </c>
      <c r="P35" s="18">
        <f t="shared" si="5"/>
        <v>60</v>
      </c>
      <c r="Q35" s="202">
        <f t="shared" si="6"/>
        <v>198</v>
      </c>
      <c r="R35" s="19">
        <f t="shared" si="7"/>
        <v>279</v>
      </c>
      <c r="S35" s="95" t="s">
        <v>41</v>
      </c>
    </row>
    <row r="36" spans="1:19" ht="19.5">
      <c r="A36" s="146" t="s">
        <v>256</v>
      </c>
      <c r="B36" s="120" t="s">
        <v>125</v>
      </c>
      <c r="C36" s="121">
        <v>40874</v>
      </c>
      <c r="D36" s="122">
        <v>23</v>
      </c>
      <c r="E36" s="14">
        <v>49</v>
      </c>
      <c r="F36" s="14">
        <v>49</v>
      </c>
      <c r="G36" s="15">
        <f t="shared" si="0"/>
        <v>98</v>
      </c>
      <c r="H36" s="16">
        <f t="shared" si="1"/>
        <v>75</v>
      </c>
      <c r="I36" s="17">
        <v>44</v>
      </c>
      <c r="J36" s="14">
        <v>45</v>
      </c>
      <c r="K36" s="15">
        <f t="shared" si="2"/>
        <v>89</v>
      </c>
      <c r="L36" s="18">
        <f t="shared" si="3"/>
        <v>66</v>
      </c>
      <c r="M36" s="17">
        <v>45</v>
      </c>
      <c r="N36" s="14">
        <v>52</v>
      </c>
      <c r="O36" s="15">
        <f t="shared" si="4"/>
        <v>97</v>
      </c>
      <c r="P36" s="18">
        <f t="shared" si="5"/>
        <v>74</v>
      </c>
      <c r="Q36" s="98">
        <f t="shared" si="6"/>
        <v>215</v>
      </c>
      <c r="R36" s="19">
        <f t="shared" si="7"/>
        <v>284</v>
      </c>
    </row>
    <row r="37" spans="1:19" ht="19.5">
      <c r="A37" s="146" t="s">
        <v>257</v>
      </c>
      <c r="B37" s="120" t="s">
        <v>20</v>
      </c>
      <c r="C37" s="121">
        <v>40519</v>
      </c>
      <c r="D37" s="122">
        <v>23</v>
      </c>
      <c r="E37" s="14">
        <v>47</v>
      </c>
      <c r="F37" s="14">
        <v>48</v>
      </c>
      <c r="G37" s="15">
        <f t="shared" si="0"/>
        <v>95</v>
      </c>
      <c r="H37" s="16">
        <f t="shared" si="1"/>
        <v>72</v>
      </c>
      <c r="I37" s="17">
        <v>47</v>
      </c>
      <c r="J37" s="14">
        <v>50</v>
      </c>
      <c r="K37" s="15">
        <f t="shared" si="2"/>
        <v>97</v>
      </c>
      <c r="L37" s="18">
        <f t="shared" si="3"/>
        <v>74</v>
      </c>
      <c r="M37" s="17">
        <v>48</v>
      </c>
      <c r="N37" s="14">
        <v>54</v>
      </c>
      <c r="O37" s="15">
        <f t="shared" si="4"/>
        <v>102</v>
      </c>
      <c r="P37" s="18">
        <f t="shared" si="5"/>
        <v>79</v>
      </c>
      <c r="Q37" s="98">
        <f t="shared" si="6"/>
        <v>225</v>
      </c>
      <c r="R37" s="19">
        <f t="shared" si="7"/>
        <v>294</v>
      </c>
    </row>
    <row r="38" spans="1:19" ht="19.5">
      <c r="A38" s="146" t="s">
        <v>240</v>
      </c>
      <c r="B38" s="120" t="s">
        <v>170</v>
      </c>
      <c r="C38" s="121">
        <v>40766</v>
      </c>
      <c r="D38" s="122">
        <v>10</v>
      </c>
      <c r="E38" s="14">
        <v>44</v>
      </c>
      <c r="F38" s="14">
        <v>40</v>
      </c>
      <c r="G38" s="15">
        <f t="shared" si="0"/>
        <v>84</v>
      </c>
      <c r="H38" s="16">
        <f t="shared" si="1"/>
        <v>74</v>
      </c>
      <c r="I38" s="17">
        <v>41</v>
      </c>
      <c r="J38" s="14">
        <v>42</v>
      </c>
      <c r="K38" s="15">
        <f t="shared" si="2"/>
        <v>83</v>
      </c>
      <c r="L38" s="18">
        <f t="shared" si="3"/>
        <v>73</v>
      </c>
      <c r="M38" s="17" t="s">
        <v>309</v>
      </c>
      <c r="N38" s="14" t="s">
        <v>309</v>
      </c>
      <c r="O38" s="14" t="s">
        <v>309</v>
      </c>
      <c r="P38" s="18" t="s">
        <v>309</v>
      </c>
      <c r="Q38" s="98" t="s">
        <v>309</v>
      </c>
      <c r="R38" s="19" t="s">
        <v>309</v>
      </c>
    </row>
    <row r="39" spans="1:19" ht="19.5">
      <c r="A39" s="146" t="s">
        <v>236</v>
      </c>
      <c r="B39" s="120" t="s">
        <v>145</v>
      </c>
      <c r="C39" s="121">
        <v>40469</v>
      </c>
      <c r="D39" s="122">
        <v>9</v>
      </c>
      <c r="E39" s="14">
        <v>46</v>
      </c>
      <c r="F39" s="14">
        <v>46</v>
      </c>
      <c r="G39" s="15">
        <f t="shared" si="0"/>
        <v>92</v>
      </c>
      <c r="H39" s="16">
        <f t="shared" si="1"/>
        <v>83</v>
      </c>
      <c r="I39" s="17">
        <v>40</v>
      </c>
      <c r="J39" s="14">
        <v>43</v>
      </c>
      <c r="K39" s="15">
        <f t="shared" si="2"/>
        <v>83</v>
      </c>
      <c r="L39" s="18">
        <f t="shared" si="3"/>
        <v>74</v>
      </c>
      <c r="M39" s="17" t="s">
        <v>309</v>
      </c>
      <c r="N39" s="14" t="s">
        <v>309</v>
      </c>
      <c r="O39" s="14" t="s">
        <v>309</v>
      </c>
      <c r="P39" s="18" t="s">
        <v>309</v>
      </c>
      <c r="Q39" s="98" t="s">
        <v>309</v>
      </c>
      <c r="R39" s="19" t="s">
        <v>309</v>
      </c>
    </row>
    <row r="40" spans="1:19" ht="19.5">
      <c r="A40" s="146" t="s">
        <v>247</v>
      </c>
      <c r="B40" s="120" t="s">
        <v>248</v>
      </c>
      <c r="C40" s="121">
        <v>40884</v>
      </c>
      <c r="D40" s="122">
        <v>12</v>
      </c>
      <c r="E40" s="14">
        <v>47</v>
      </c>
      <c r="F40" s="14">
        <v>41</v>
      </c>
      <c r="G40" s="15">
        <f t="shared" si="0"/>
        <v>88</v>
      </c>
      <c r="H40" s="16">
        <f t="shared" si="1"/>
        <v>76</v>
      </c>
      <c r="I40" s="17">
        <v>43</v>
      </c>
      <c r="J40" s="14">
        <v>43</v>
      </c>
      <c r="K40" s="15">
        <f t="shared" si="2"/>
        <v>86</v>
      </c>
      <c r="L40" s="18">
        <f t="shared" si="3"/>
        <v>74</v>
      </c>
      <c r="M40" s="17" t="s">
        <v>309</v>
      </c>
      <c r="N40" s="14" t="s">
        <v>309</v>
      </c>
      <c r="O40" s="14" t="s">
        <v>309</v>
      </c>
      <c r="P40" s="18" t="s">
        <v>309</v>
      </c>
      <c r="Q40" s="98" t="s">
        <v>309</v>
      </c>
      <c r="R40" s="145" t="s">
        <v>309</v>
      </c>
    </row>
    <row r="41" spans="1:19" ht="19.5">
      <c r="A41" s="146" t="s">
        <v>250</v>
      </c>
      <c r="B41" s="120" t="s">
        <v>233</v>
      </c>
      <c r="C41" s="121">
        <v>40510</v>
      </c>
      <c r="D41" s="122">
        <v>13</v>
      </c>
      <c r="E41" s="14">
        <v>45</v>
      </c>
      <c r="F41" s="14">
        <v>44</v>
      </c>
      <c r="G41" s="15">
        <f t="shared" si="0"/>
        <v>89</v>
      </c>
      <c r="H41" s="16">
        <f t="shared" si="1"/>
        <v>76</v>
      </c>
      <c r="I41" s="17">
        <v>40</v>
      </c>
      <c r="J41" s="14">
        <v>46</v>
      </c>
      <c r="K41" s="15">
        <f t="shared" si="2"/>
        <v>86</v>
      </c>
      <c r="L41" s="18">
        <f t="shared" si="3"/>
        <v>73</v>
      </c>
      <c r="M41" s="17" t="s">
        <v>309</v>
      </c>
      <c r="N41" s="14" t="s">
        <v>309</v>
      </c>
      <c r="O41" s="14" t="s">
        <v>309</v>
      </c>
      <c r="P41" s="18" t="s">
        <v>309</v>
      </c>
      <c r="Q41" s="98" t="s">
        <v>309</v>
      </c>
      <c r="R41" s="145" t="s">
        <v>309</v>
      </c>
    </row>
    <row r="42" spans="1:19" ht="19.5">
      <c r="A42" s="146" t="s">
        <v>255</v>
      </c>
      <c r="B42" s="120" t="s">
        <v>114</v>
      </c>
      <c r="C42" s="121">
        <v>40572</v>
      </c>
      <c r="D42" s="122">
        <v>16</v>
      </c>
      <c r="E42" s="14">
        <v>51</v>
      </c>
      <c r="F42" s="14">
        <v>48</v>
      </c>
      <c r="G42" s="15">
        <f t="shared" si="0"/>
        <v>99</v>
      </c>
      <c r="H42" s="16">
        <f t="shared" si="1"/>
        <v>83</v>
      </c>
      <c r="I42" s="17">
        <v>49</v>
      </c>
      <c r="J42" s="14">
        <v>39</v>
      </c>
      <c r="K42" s="15">
        <f t="shared" si="2"/>
        <v>88</v>
      </c>
      <c r="L42" s="18">
        <f t="shared" si="3"/>
        <v>72</v>
      </c>
      <c r="M42" s="17" t="s">
        <v>309</v>
      </c>
      <c r="N42" s="14" t="s">
        <v>309</v>
      </c>
      <c r="O42" s="14" t="s">
        <v>309</v>
      </c>
      <c r="P42" s="18" t="s">
        <v>309</v>
      </c>
      <c r="Q42" s="98" t="s">
        <v>309</v>
      </c>
      <c r="R42" s="145" t="s">
        <v>309</v>
      </c>
    </row>
    <row r="43" spans="1:19" ht="19.5">
      <c r="A43" s="146" t="s">
        <v>249</v>
      </c>
      <c r="B43" s="120" t="s">
        <v>202</v>
      </c>
      <c r="C43" s="121">
        <v>40221</v>
      </c>
      <c r="D43" s="122">
        <v>13</v>
      </c>
      <c r="E43" s="14">
        <v>43</v>
      </c>
      <c r="F43" s="14">
        <v>42</v>
      </c>
      <c r="G43" s="15">
        <f t="shared" si="0"/>
        <v>85</v>
      </c>
      <c r="H43" s="16">
        <f t="shared" si="1"/>
        <v>72</v>
      </c>
      <c r="I43" s="17">
        <v>42</v>
      </c>
      <c r="J43" s="14">
        <v>49</v>
      </c>
      <c r="K43" s="15">
        <f t="shared" si="2"/>
        <v>91</v>
      </c>
      <c r="L43" s="18">
        <f t="shared" si="3"/>
        <v>78</v>
      </c>
      <c r="M43" s="17" t="s">
        <v>309</v>
      </c>
      <c r="N43" s="14" t="s">
        <v>309</v>
      </c>
      <c r="O43" s="14" t="s">
        <v>309</v>
      </c>
      <c r="P43" s="18" t="s">
        <v>309</v>
      </c>
      <c r="Q43" s="98" t="s">
        <v>309</v>
      </c>
      <c r="R43" s="145" t="s">
        <v>309</v>
      </c>
    </row>
    <row r="44" spans="1:19" ht="19.5">
      <c r="A44" s="146" t="s">
        <v>253</v>
      </c>
      <c r="B44" s="120" t="s">
        <v>254</v>
      </c>
      <c r="C44" s="121">
        <v>40651</v>
      </c>
      <c r="D44" s="122">
        <v>14</v>
      </c>
      <c r="E44" s="14">
        <v>49</v>
      </c>
      <c r="F44" s="14">
        <v>43</v>
      </c>
      <c r="G44" s="15">
        <f t="shared" si="0"/>
        <v>92</v>
      </c>
      <c r="H44" s="16">
        <f t="shared" si="1"/>
        <v>78</v>
      </c>
      <c r="I44" s="17">
        <v>48</v>
      </c>
      <c r="J44" s="14">
        <v>44</v>
      </c>
      <c r="K44" s="15">
        <f t="shared" si="2"/>
        <v>92</v>
      </c>
      <c r="L44" s="18">
        <f t="shared" si="3"/>
        <v>78</v>
      </c>
      <c r="M44" s="17" t="s">
        <v>309</v>
      </c>
      <c r="N44" s="14" t="s">
        <v>309</v>
      </c>
      <c r="O44" s="14" t="s">
        <v>309</v>
      </c>
      <c r="P44" s="18" t="s">
        <v>309</v>
      </c>
      <c r="Q44" s="98" t="s">
        <v>309</v>
      </c>
      <c r="R44" s="145" t="s">
        <v>309</v>
      </c>
    </row>
    <row r="45" spans="1:19" ht="19.5">
      <c r="A45" s="146" t="s">
        <v>239</v>
      </c>
      <c r="B45" s="120" t="s">
        <v>170</v>
      </c>
      <c r="C45" s="121">
        <v>40484</v>
      </c>
      <c r="D45" s="122">
        <v>10</v>
      </c>
      <c r="E45" s="14">
        <v>40</v>
      </c>
      <c r="F45" s="14">
        <v>43</v>
      </c>
      <c r="G45" s="15">
        <f t="shared" si="0"/>
        <v>83</v>
      </c>
      <c r="H45" s="16">
        <f t="shared" si="1"/>
        <v>73</v>
      </c>
      <c r="I45" s="17">
        <v>53</v>
      </c>
      <c r="J45" s="14">
        <v>40</v>
      </c>
      <c r="K45" s="15">
        <f t="shared" si="2"/>
        <v>93</v>
      </c>
      <c r="L45" s="18">
        <f t="shared" si="3"/>
        <v>83</v>
      </c>
      <c r="M45" s="17" t="s">
        <v>309</v>
      </c>
      <c r="N45" s="14" t="s">
        <v>309</v>
      </c>
      <c r="O45" s="14" t="s">
        <v>309</v>
      </c>
      <c r="P45" s="18" t="s">
        <v>309</v>
      </c>
      <c r="Q45" s="98" t="s">
        <v>309</v>
      </c>
      <c r="R45" s="145" t="s">
        <v>309</v>
      </c>
    </row>
    <row r="46" spans="1:19" ht="19.5">
      <c r="A46" s="146" t="s">
        <v>258</v>
      </c>
      <c r="B46" s="120" t="s">
        <v>200</v>
      </c>
      <c r="C46" s="121">
        <v>40773</v>
      </c>
      <c r="D46" s="122">
        <v>24</v>
      </c>
      <c r="E46" s="14">
        <v>48</v>
      </c>
      <c r="F46" s="14">
        <v>47</v>
      </c>
      <c r="G46" s="15">
        <f t="shared" si="0"/>
        <v>95</v>
      </c>
      <c r="H46" s="16">
        <f t="shared" si="1"/>
        <v>71</v>
      </c>
      <c r="I46" s="17">
        <v>49</v>
      </c>
      <c r="J46" s="14">
        <v>52</v>
      </c>
      <c r="K46" s="15">
        <f t="shared" si="2"/>
        <v>101</v>
      </c>
      <c r="L46" s="18">
        <f t="shared" si="3"/>
        <v>77</v>
      </c>
      <c r="M46" s="17" t="s">
        <v>309</v>
      </c>
      <c r="N46" s="14" t="s">
        <v>309</v>
      </c>
      <c r="O46" s="14" t="s">
        <v>309</v>
      </c>
      <c r="P46" s="18" t="s">
        <v>309</v>
      </c>
      <c r="Q46" s="98" t="s">
        <v>309</v>
      </c>
      <c r="R46" s="145" t="s">
        <v>309</v>
      </c>
    </row>
    <row r="47" spans="1:19" ht="20.25" thickBot="1">
      <c r="A47" s="147" t="s">
        <v>260</v>
      </c>
      <c r="B47" s="148" t="s">
        <v>20</v>
      </c>
      <c r="C47" s="149">
        <v>40722</v>
      </c>
      <c r="D47" s="150">
        <v>38</v>
      </c>
      <c r="E47" s="151">
        <v>54</v>
      </c>
      <c r="F47" s="151">
        <v>55</v>
      </c>
      <c r="G47" s="152">
        <f t="shared" si="0"/>
        <v>109</v>
      </c>
      <c r="H47" s="153">
        <f t="shared" si="1"/>
        <v>71</v>
      </c>
      <c r="I47" s="161">
        <v>58</v>
      </c>
      <c r="J47" s="151">
        <v>61</v>
      </c>
      <c r="K47" s="152">
        <f t="shared" si="2"/>
        <v>119</v>
      </c>
      <c r="L47" s="156">
        <f t="shared" si="3"/>
        <v>81</v>
      </c>
      <c r="M47" s="161" t="s">
        <v>309</v>
      </c>
      <c r="N47" s="151" t="s">
        <v>309</v>
      </c>
      <c r="O47" s="151" t="s">
        <v>309</v>
      </c>
      <c r="P47" s="156" t="s">
        <v>309</v>
      </c>
      <c r="Q47" s="162" t="s">
        <v>309</v>
      </c>
      <c r="R47" s="163" t="s">
        <v>309</v>
      </c>
    </row>
    <row r="48" spans="1:19">
      <c r="B48" s="20"/>
      <c r="C48" s="1"/>
      <c r="D48" s="1"/>
      <c r="E48" s="1"/>
      <c r="F48" s="1"/>
      <c r="G48" s="1"/>
      <c r="H48" s="1"/>
    </row>
    <row r="49" spans="1:19">
      <c r="B49" s="20"/>
      <c r="C49" s="1"/>
      <c r="D49" s="1"/>
      <c r="E49" s="1"/>
      <c r="F49" s="1"/>
      <c r="G49" s="1"/>
      <c r="H49" s="1"/>
    </row>
    <row r="50" spans="1:19">
      <c r="B50" s="20"/>
      <c r="C50" s="1"/>
      <c r="D50" s="1"/>
      <c r="E50" s="1"/>
      <c r="F50" s="1"/>
      <c r="G50" s="1"/>
      <c r="H50" s="1"/>
    </row>
    <row r="51" spans="1:19">
      <c r="B51" s="20"/>
      <c r="C51" s="1"/>
      <c r="D51" s="1"/>
      <c r="E51" s="1"/>
      <c r="F51" s="1"/>
      <c r="G51" s="1"/>
      <c r="H51" s="1"/>
    </row>
    <row r="52" spans="1:19" ht="23.25">
      <c r="A52" s="230" t="s">
        <v>20</v>
      </c>
      <c r="B52" s="230"/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</row>
    <row r="53" spans="1:19" ht="29.25">
      <c r="A53" s="231" t="str">
        <f>JUVENILES!A2</f>
        <v>39° TORNEO AMISTAD</v>
      </c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</row>
    <row r="54" spans="1:19">
      <c r="A54" s="232" t="s">
        <v>8</v>
      </c>
      <c r="B54" s="232"/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</row>
    <row r="55" spans="1:19" ht="26.25">
      <c r="A55" s="233" t="s">
        <v>11</v>
      </c>
      <c r="B55" s="233"/>
      <c r="C55" s="233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</row>
    <row r="56" spans="1:19" ht="19.5">
      <c r="A56" s="234" t="s">
        <v>31</v>
      </c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</row>
    <row r="57" spans="1:19">
      <c r="A57" s="235" t="str">
        <f>JUVENILES!A6</f>
        <v>11; 12 Y 13 DE FEBRERO DE 2025</v>
      </c>
      <c r="B57" s="235"/>
      <c r="C57" s="235"/>
      <c r="D57" s="235"/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</row>
    <row r="58" spans="1:19" ht="20.25" thickBot="1">
      <c r="A58" s="75"/>
      <c r="B58" s="104"/>
      <c r="C58" s="82"/>
      <c r="D58" s="76"/>
      <c r="E58" s="77"/>
      <c r="F58" s="77"/>
      <c r="G58" s="8"/>
      <c r="H58" s="78"/>
      <c r="I58" s="77"/>
      <c r="J58" s="77"/>
      <c r="K58" s="8"/>
      <c r="L58" s="79"/>
      <c r="M58" s="77"/>
      <c r="N58" s="77"/>
      <c r="O58" s="8"/>
      <c r="P58" s="79"/>
      <c r="Q58" s="80"/>
      <c r="R58" s="81"/>
    </row>
    <row r="59" spans="1:19" ht="19.5" thickBot="1">
      <c r="A59" s="224" t="s">
        <v>70</v>
      </c>
      <c r="B59" s="225"/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6"/>
    </row>
    <row r="60" spans="1:19" ht="20.25" thickBot="1">
      <c r="B60" s="20"/>
      <c r="C60" s="1"/>
      <c r="D60" s="1"/>
      <c r="E60" s="236" t="s">
        <v>35</v>
      </c>
      <c r="F60" s="237"/>
      <c r="G60" s="237"/>
      <c r="H60" s="238"/>
      <c r="I60" s="239" t="s">
        <v>36</v>
      </c>
      <c r="J60" s="240"/>
      <c r="K60" s="240"/>
      <c r="L60" s="241"/>
      <c r="M60" s="221" t="s">
        <v>37</v>
      </c>
      <c r="N60" s="222"/>
      <c r="O60" s="222"/>
      <c r="P60" s="223"/>
    </row>
    <row r="61" spans="1:19" ht="20.25" thickBot="1">
      <c r="A61" s="4" t="s">
        <v>6</v>
      </c>
      <c r="B61" s="103" t="s">
        <v>10</v>
      </c>
      <c r="C61" s="24" t="s">
        <v>24</v>
      </c>
      <c r="D61" s="182" t="s">
        <v>1</v>
      </c>
      <c r="E61" s="25" t="s">
        <v>2</v>
      </c>
      <c r="F61" s="25" t="s">
        <v>3</v>
      </c>
      <c r="G61" s="25" t="s">
        <v>4</v>
      </c>
      <c r="H61" s="25" t="s">
        <v>5</v>
      </c>
      <c r="I61" s="26" t="s">
        <v>2</v>
      </c>
      <c r="J61" s="26" t="s">
        <v>3</v>
      </c>
      <c r="K61" s="26" t="s">
        <v>4</v>
      </c>
      <c r="L61" s="26" t="s">
        <v>5</v>
      </c>
      <c r="M61" s="27" t="s">
        <v>2</v>
      </c>
      <c r="N61" s="27" t="s">
        <v>3</v>
      </c>
      <c r="O61" s="27" t="s">
        <v>4</v>
      </c>
      <c r="P61" s="27" t="s">
        <v>5</v>
      </c>
      <c r="Q61" s="4" t="s">
        <v>15</v>
      </c>
      <c r="R61" s="11" t="s">
        <v>14</v>
      </c>
    </row>
    <row r="62" spans="1:19" ht="20.25" thickBot="1">
      <c r="A62" s="158" t="s">
        <v>287</v>
      </c>
      <c r="B62" s="120" t="s">
        <v>288</v>
      </c>
      <c r="C62" s="121">
        <v>40851</v>
      </c>
      <c r="D62" s="122">
        <v>7</v>
      </c>
      <c r="E62" s="14">
        <v>40</v>
      </c>
      <c r="F62" s="14">
        <v>35</v>
      </c>
      <c r="G62" s="15">
        <f t="shared" ref="G62:G85" si="8">SUM(E62:F62)</f>
        <v>75</v>
      </c>
      <c r="H62" s="16">
        <f t="shared" ref="H62:H85" si="9">SUM(G62-D62)</f>
        <v>68</v>
      </c>
      <c r="I62" s="159">
        <v>39</v>
      </c>
      <c r="J62" s="14">
        <v>39</v>
      </c>
      <c r="K62" s="15">
        <f t="shared" ref="K62:K85" si="10">SUM(I62:J62)</f>
        <v>78</v>
      </c>
      <c r="L62" s="18">
        <f t="shared" ref="L62:L85" si="11">+(K62-D62)</f>
        <v>71</v>
      </c>
      <c r="M62" s="17">
        <v>36</v>
      </c>
      <c r="N62" s="14">
        <v>38</v>
      </c>
      <c r="O62" s="15">
        <f t="shared" ref="O62:O82" si="12">SUM(M62:N62)</f>
        <v>74</v>
      </c>
      <c r="P62" s="18">
        <f t="shared" ref="P62:P82" si="13">+(O62-D62)</f>
        <v>67</v>
      </c>
      <c r="Q62" s="98">
        <f t="shared" ref="Q62:Q82" si="14">SUM(H62+L62+P62)</f>
        <v>206</v>
      </c>
      <c r="R62" s="199">
        <f t="shared" ref="R62:R82" si="15">+G62+K62+O62</f>
        <v>227</v>
      </c>
      <c r="S62" s="203" t="s">
        <v>22</v>
      </c>
    </row>
    <row r="63" spans="1:19" ht="20.25" thickBot="1">
      <c r="A63" s="158" t="s">
        <v>96</v>
      </c>
      <c r="B63" s="120" t="s">
        <v>137</v>
      </c>
      <c r="C63" s="121">
        <v>40414</v>
      </c>
      <c r="D63" s="122">
        <v>3</v>
      </c>
      <c r="E63" s="14">
        <v>42</v>
      </c>
      <c r="F63" s="14">
        <v>37</v>
      </c>
      <c r="G63" s="15">
        <f t="shared" si="8"/>
        <v>79</v>
      </c>
      <c r="H63" s="16">
        <f t="shared" si="9"/>
        <v>76</v>
      </c>
      <c r="I63" s="159">
        <v>38</v>
      </c>
      <c r="J63" s="14">
        <v>41</v>
      </c>
      <c r="K63" s="15">
        <f t="shared" si="10"/>
        <v>79</v>
      </c>
      <c r="L63" s="18">
        <f t="shared" si="11"/>
        <v>76</v>
      </c>
      <c r="M63" s="17">
        <v>37</v>
      </c>
      <c r="N63" s="14">
        <v>39</v>
      </c>
      <c r="O63" s="15">
        <f t="shared" si="12"/>
        <v>76</v>
      </c>
      <c r="P63" s="18">
        <f t="shared" si="13"/>
        <v>73</v>
      </c>
      <c r="Q63" s="98">
        <f t="shared" si="14"/>
        <v>225</v>
      </c>
      <c r="R63" s="199">
        <f t="shared" si="15"/>
        <v>234</v>
      </c>
      <c r="S63" s="203" t="s">
        <v>23</v>
      </c>
    </row>
    <row r="64" spans="1:19" ht="19.5">
      <c r="A64" s="146" t="s">
        <v>286</v>
      </c>
      <c r="B64" s="120" t="s">
        <v>139</v>
      </c>
      <c r="C64" s="121">
        <v>40260</v>
      </c>
      <c r="D64" s="122">
        <v>4</v>
      </c>
      <c r="E64" s="14">
        <v>37</v>
      </c>
      <c r="F64" s="14">
        <v>41</v>
      </c>
      <c r="G64" s="15">
        <f t="shared" si="8"/>
        <v>78</v>
      </c>
      <c r="H64" s="16">
        <f t="shared" si="9"/>
        <v>74</v>
      </c>
      <c r="I64" s="159">
        <v>40</v>
      </c>
      <c r="J64" s="14">
        <v>37</v>
      </c>
      <c r="K64" s="15">
        <f t="shared" si="10"/>
        <v>77</v>
      </c>
      <c r="L64" s="18">
        <f t="shared" si="11"/>
        <v>73</v>
      </c>
      <c r="M64" s="17">
        <v>39</v>
      </c>
      <c r="N64" s="14">
        <v>44</v>
      </c>
      <c r="O64" s="15">
        <f t="shared" si="12"/>
        <v>83</v>
      </c>
      <c r="P64" s="18">
        <f t="shared" si="13"/>
        <v>79</v>
      </c>
      <c r="Q64" s="98">
        <f t="shared" si="14"/>
        <v>226</v>
      </c>
      <c r="R64" s="19">
        <f t="shared" si="15"/>
        <v>238</v>
      </c>
    </row>
    <row r="65" spans="1:19" ht="19.5">
      <c r="A65" s="158" t="s">
        <v>100</v>
      </c>
      <c r="B65" s="120" t="s">
        <v>292</v>
      </c>
      <c r="C65" s="121">
        <v>40597</v>
      </c>
      <c r="D65" s="122">
        <v>10</v>
      </c>
      <c r="E65" s="14">
        <v>41</v>
      </c>
      <c r="F65" s="14">
        <v>39</v>
      </c>
      <c r="G65" s="15">
        <f t="shared" si="8"/>
        <v>80</v>
      </c>
      <c r="H65" s="16">
        <f t="shared" si="9"/>
        <v>70</v>
      </c>
      <c r="I65" s="159">
        <v>42</v>
      </c>
      <c r="J65" s="14">
        <v>43</v>
      </c>
      <c r="K65" s="15">
        <f t="shared" si="10"/>
        <v>85</v>
      </c>
      <c r="L65" s="18">
        <f t="shared" si="11"/>
        <v>75</v>
      </c>
      <c r="M65" s="17">
        <v>41</v>
      </c>
      <c r="N65" s="14">
        <v>37</v>
      </c>
      <c r="O65" s="15">
        <f t="shared" si="12"/>
        <v>78</v>
      </c>
      <c r="P65" s="18">
        <f t="shared" si="13"/>
        <v>68</v>
      </c>
      <c r="Q65" s="98">
        <f t="shared" si="14"/>
        <v>213</v>
      </c>
      <c r="R65" s="19">
        <f t="shared" si="15"/>
        <v>243</v>
      </c>
    </row>
    <row r="66" spans="1:19" ht="19.5">
      <c r="A66" s="158" t="s">
        <v>102</v>
      </c>
      <c r="B66" s="120" t="s">
        <v>20</v>
      </c>
      <c r="C66" s="121">
        <v>40616</v>
      </c>
      <c r="D66" s="122">
        <v>9</v>
      </c>
      <c r="E66" s="14">
        <v>34</v>
      </c>
      <c r="F66" s="14">
        <v>42</v>
      </c>
      <c r="G66" s="15">
        <f t="shared" si="8"/>
        <v>76</v>
      </c>
      <c r="H66" s="16">
        <f t="shared" si="9"/>
        <v>67</v>
      </c>
      <c r="I66" s="159">
        <v>41</v>
      </c>
      <c r="J66" s="14">
        <v>44</v>
      </c>
      <c r="K66" s="15">
        <f t="shared" si="10"/>
        <v>85</v>
      </c>
      <c r="L66" s="18">
        <f t="shared" si="11"/>
        <v>76</v>
      </c>
      <c r="M66" s="17">
        <v>39</v>
      </c>
      <c r="N66" s="14">
        <v>44</v>
      </c>
      <c r="O66" s="15">
        <f t="shared" si="12"/>
        <v>83</v>
      </c>
      <c r="P66" s="18">
        <f t="shared" si="13"/>
        <v>74</v>
      </c>
      <c r="Q66" s="98">
        <f t="shared" si="14"/>
        <v>217</v>
      </c>
      <c r="R66" s="19">
        <f t="shared" si="15"/>
        <v>244</v>
      </c>
    </row>
    <row r="67" spans="1:19" ht="19.5">
      <c r="A67" s="146" t="s">
        <v>289</v>
      </c>
      <c r="B67" s="120" t="s">
        <v>290</v>
      </c>
      <c r="C67" s="121">
        <v>40423</v>
      </c>
      <c r="D67" s="122">
        <v>8</v>
      </c>
      <c r="E67" s="14">
        <v>42</v>
      </c>
      <c r="F67" s="14">
        <v>43</v>
      </c>
      <c r="G67" s="15">
        <f t="shared" si="8"/>
        <v>85</v>
      </c>
      <c r="H67" s="16">
        <f t="shared" si="9"/>
        <v>77</v>
      </c>
      <c r="I67" s="159">
        <v>43</v>
      </c>
      <c r="J67" s="14">
        <v>42</v>
      </c>
      <c r="K67" s="15">
        <f t="shared" si="10"/>
        <v>85</v>
      </c>
      <c r="L67" s="18">
        <f t="shared" si="11"/>
        <v>77</v>
      </c>
      <c r="M67" s="17">
        <v>39</v>
      </c>
      <c r="N67" s="14">
        <v>40</v>
      </c>
      <c r="O67" s="15">
        <f t="shared" si="12"/>
        <v>79</v>
      </c>
      <c r="P67" s="18">
        <f t="shared" si="13"/>
        <v>71</v>
      </c>
      <c r="Q67" s="98">
        <f t="shared" si="14"/>
        <v>225</v>
      </c>
      <c r="R67" s="19">
        <f t="shared" si="15"/>
        <v>249</v>
      </c>
    </row>
    <row r="68" spans="1:19" ht="19.5">
      <c r="A68" s="158" t="s">
        <v>99</v>
      </c>
      <c r="B68" s="120" t="s">
        <v>145</v>
      </c>
      <c r="C68" s="121">
        <v>41005</v>
      </c>
      <c r="D68" s="122">
        <v>8</v>
      </c>
      <c r="E68" s="14">
        <v>41</v>
      </c>
      <c r="F68" s="14">
        <v>45</v>
      </c>
      <c r="G68" s="15">
        <f t="shared" si="8"/>
        <v>86</v>
      </c>
      <c r="H68" s="16">
        <f t="shared" si="9"/>
        <v>78</v>
      </c>
      <c r="I68" s="159">
        <v>43</v>
      </c>
      <c r="J68" s="14">
        <v>42</v>
      </c>
      <c r="K68" s="15">
        <f t="shared" si="10"/>
        <v>85</v>
      </c>
      <c r="L68" s="18">
        <f t="shared" si="11"/>
        <v>77</v>
      </c>
      <c r="M68" s="17">
        <v>40</v>
      </c>
      <c r="N68" s="14">
        <v>40</v>
      </c>
      <c r="O68" s="15">
        <f t="shared" si="12"/>
        <v>80</v>
      </c>
      <c r="P68" s="18">
        <f t="shared" si="13"/>
        <v>72</v>
      </c>
      <c r="Q68" s="98">
        <f t="shared" si="14"/>
        <v>227</v>
      </c>
      <c r="R68" s="19">
        <f t="shared" si="15"/>
        <v>251</v>
      </c>
    </row>
    <row r="69" spans="1:19" ht="19.5">
      <c r="A69" s="146" t="s">
        <v>284</v>
      </c>
      <c r="B69" s="120" t="s">
        <v>285</v>
      </c>
      <c r="C69" s="121">
        <v>40619</v>
      </c>
      <c r="D69" s="122">
        <v>2</v>
      </c>
      <c r="E69" s="14">
        <v>41</v>
      </c>
      <c r="F69" s="14">
        <v>45</v>
      </c>
      <c r="G69" s="15">
        <f t="shared" si="8"/>
        <v>86</v>
      </c>
      <c r="H69" s="16">
        <f t="shared" si="9"/>
        <v>84</v>
      </c>
      <c r="I69" s="159">
        <v>42</v>
      </c>
      <c r="J69" s="14">
        <v>45</v>
      </c>
      <c r="K69" s="15">
        <f t="shared" si="10"/>
        <v>87</v>
      </c>
      <c r="L69" s="18">
        <f t="shared" si="11"/>
        <v>85</v>
      </c>
      <c r="M69" s="17">
        <v>43</v>
      </c>
      <c r="N69" s="14">
        <v>42</v>
      </c>
      <c r="O69" s="15">
        <f t="shared" si="12"/>
        <v>85</v>
      </c>
      <c r="P69" s="18">
        <f t="shared" si="13"/>
        <v>83</v>
      </c>
      <c r="Q69" s="98">
        <f t="shared" si="14"/>
        <v>252</v>
      </c>
      <c r="R69" s="19">
        <f t="shared" si="15"/>
        <v>258</v>
      </c>
    </row>
    <row r="70" spans="1:19" ht="19.5">
      <c r="A70" s="146" t="s">
        <v>300</v>
      </c>
      <c r="B70" s="120" t="s">
        <v>20</v>
      </c>
      <c r="C70" s="121">
        <v>40415</v>
      </c>
      <c r="D70" s="122">
        <v>18</v>
      </c>
      <c r="E70" s="14">
        <v>45</v>
      </c>
      <c r="F70" s="14">
        <v>40</v>
      </c>
      <c r="G70" s="15">
        <f t="shared" si="8"/>
        <v>85</v>
      </c>
      <c r="H70" s="16">
        <f t="shared" si="9"/>
        <v>67</v>
      </c>
      <c r="I70" s="159">
        <v>43</v>
      </c>
      <c r="J70" s="14">
        <v>45</v>
      </c>
      <c r="K70" s="15">
        <f t="shared" si="10"/>
        <v>88</v>
      </c>
      <c r="L70" s="18">
        <f t="shared" si="11"/>
        <v>70</v>
      </c>
      <c r="M70" s="17">
        <v>44</v>
      </c>
      <c r="N70" s="14">
        <v>44</v>
      </c>
      <c r="O70" s="15">
        <f t="shared" si="12"/>
        <v>88</v>
      </c>
      <c r="P70" s="18">
        <f t="shared" si="13"/>
        <v>70</v>
      </c>
      <c r="Q70" s="98">
        <f t="shared" si="14"/>
        <v>207</v>
      </c>
      <c r="R70" s="19">
        <f t="shared" si="15"/>
        <v>261</v>
      </c>
    </row>
    <row r="71" spans="1:19" ht="19.5">
      <c r="A71" s="146" t="s">
        <v>291</v>
      </c>
      <c r="B71" s="120" t="s">
        <v>141</v>
      </c>
      <c r="C71" s="121">
        <v>40752</v>
      </c>
      <c r="D71" s="122">
        <v>9</v>
      </c>
      <c r="E71" s="14">
        <v>46</v>
      </c>
      <c r="F71" s="14">
        <v>40</v>
      </c>
      <c r="G71" s="15">
        <f t="shared" si="8"/>
        <v>86</v>
      </c>
      <c r="H71" s="16">
        <f t="shared" si="9"/>
        <v>77</v>
      </c>
      <c r="I71" s="159">
        <v>46</v>
      </c>
      <c r="J71" s="14">
        <v>42</v>
      </c>
      <c r="K71" s="15">
        <f t="shared" si="10"/>
        <v>88</v>
      </c>
      <c r="L71" s="18">
        <f t="shared" si="11"/>
        <v>79</v>
      </c>
      <c r="M71" s="17">
        <v>42</v>
      </c>
      <c r="N71" s="14">
        <v>46</v>
      </c>
      <c r="O71" s="15">
        <f t="shared" si="12"/>
        <v>88</v>
      </c>
      <c r="P71" s="18">
        <f t="shared" si="13"/>
        <v>79</v>
      </c>
      <c r="Q71" s="98">
        <f t="shared" si="14"/>
        <v>235</v>
      </c>
      <c r="R71" s="19">
        <f t="shared" si="15"/>
        <v>262</v>
      </c>
    </row>
    <row r="72" spans="1:19" ht="19.5">
      <c r="A72" s="146" t="s">
        <v>297</v>
      </c>
      <c r="B72" s="120" t="s">
        <v>125</v>
      </c>
      <c r="C72" s="121">
        <v>40917</v>
      </c>
      <c r="D72" s="122">
        <v>13</v>
      </c>
      <c r="E72" s="14">
        <v>41</v>
      </c>
      <c r="F72" s="14">
        <v>41</v>
      </c>
      <c r="G72" s="15">
        <f t="shared" si="8"/>
        <v>82</v>
      </c>
      <c r="H72" s="16">
        <f t="shared" si="9"/>
        <v>69</v>
      </c>
      <c r="I72" s="159">
        <v>45</v>
      </c>
      <c r="J72" s="14">
        <v>50</v>
      </c>
      <c r="K72" s="15">
        <f t="shared" si="10"/>
        <v>95</v>
      </c>
      <c r="L72" s="18">
        <f t="shared" si="11"/>
        <v>82</v>
      </c>
      <c r="M72" s="17">
        <v>41</v>
      </c>
      <c r="N72" s="14">
        <v>48</v>
      </c>
      <c r="O72" s="15">
        <f t="shared" si="12"/>
        <v>89</v>
      </c>
      <c r="P72" s="18">
        <f t="shared" si="13"/>
        <v>76</v>
      </c>
      <c r="Q72" s="98">
        <f t="shared" si="14"/>
        <v>227</v>
      </c>
      <c r="R72" s="19">
        <f t="shared" si="15"/>
        <v>266</v>
      </c>
    </row>
    <row r="73" spans="1:19" ht="19.5">
      <c r="A73" s="146" t="s">
        <v>295</v>
      </c>
      <c r="B73" s="120" t="s">
        <v>285</v>
      </c>
      <c r="C73" s="121">
        <v>40755</v>
      </c>
      <c r="D73" s="122">
        <v>10</v>
      </c>
      <c r="E73" s="14">
        <v>44</v>
      </c>
      <c r="F73" s="14">
        <v>46</v>
      </c>
      <c r="G73" s="15">
        <f t="shared" si="8"/>
        <v>90</v>
      </c>
      <c r="H73" s="16">
        <f t="shared" si="9"/>
        <v>80</v>
      </c>
      <c r="I73" s="159">
        <v>44</v>
      </c>
      <c r="J73" s="14">
        <v>46</v>
      </c>
      <c r="K73" s="15">
        <f t="shared" si="10"/>
        <v>90</v>
      </c>
      <c r="L73" s="18">
        <f t="shared" si="11"/>
        <v>80</v>
      </c>
      <c r="M73" s="17">
        <v>43</v>
      </c>
      <c r="N73" s="14">
        <v>45</v>
      </c>
      <c r="O73" s="15">
        <f t="shared" si="12"/>
        <v>88</v>
      </c>
      <c r="P73" s="18">
        <f t="shared" si="13"/>
        <v>78</v>
      </c>
      <c r="Q73" s="98">
        <f t="shared" si="14"/>
        <v>238</v>
      </c>
      <c r="R73" s="19">
        <f t="shared" si="15"/>
        <v>268</v>
      </c>
    </row>
    <row r="74" spans="1:19" ht="20.25" thickBot="1">
      <c r="A74" s="146" t="s">
        <v>293</v>
      </c>
      <c r="B74" s="120" t="s">
        <v>294</v>
      </c>
      <c r="C74" s="121">
        <v>41016</v>
      </c>
      <c r="D74" s="122">
        <v>10</v>
      </c>
      <c r="E74" s="14">
        <v>44</v>
      </c>
      <c r="F74" s="14">
        <v>41</v>
      </c>
      <c r="G74" s="15">
        <f t="shared" si="8"/>
        <v>85</v>
      </c>
      <c r="H74" s="16">
        <f t="shared" si="9"/>
        <v>75</v>
      </c>
      <c r="I74" s="159">
        <v>46</v>
      </c>
      <c r="J74" s="14">
        <v>46</v>
      </c>
      <c r="K74" s="15">
        <f t="shared" si="10"/>
        <v>92</v>
      </c>
      <c r="L74" s="18">
        <f t="shared" si="11"/>
        <v>82</v>
      </c>
      <c r="M74" s="17">
        <v>45</v>
      </c>
      <c r="N74" s="14">
        <v>49</v>
      </c>
      <c r="O74" s="15">
        <f t="shared" si="12"/>
        <v>94</v>
      </c>
      <c r="P74" s="18">
        <f t="shared" si="13"/>
        <v>84</v>
      </c>
      <c r="Q74" s="98">
        <f t="shared" si="14"/>
        <v>241</v>
      </c>
      <c r="R74" s="19">
        <f t="shared" si="15"/>
        <v>271</v>
      </c>
    </row>
    <row r="75" spans="1:19" ht="20.25" thickBot="1">
      <c r="A75" s="146" t="s">
        <v>303</v>
      </c>
      <c r="B75" s="120" t="s">
        <v>125</v>
      </c>
      <c r="C75" s="121">
        <v>41082</v>
      </c>
      <c r="D75" s="122">
        <v>24</v>
      </c>
      <c r="E75" s="14">
        <v>44</v>
      </c>
      <c r="F75" s="14">
        <v>44</v>
      </c>
      <c r="G75" s="15">
        <f t="shared" si="8"/>
        <v>88</v>
      </c>
      <c r="H75" s="16">
        <f t="shared" si="9"/>
        <v>64</v>
      </c>
      <c r="I75" s="159">
        <v>47</v>
      </c>
      <c r="J75" s="14">
        <v>47</v>
      </c>
      <c r="K75" s="15">
        <f t="shared" si="10"/>
        <v>94</v>
      </c>
      <c r="L75" s="18">
        <f t="shared" si="11"/>
        <v>70</v>
      </c>
      <c r="M75" s="17">
        <v>47</v>
      </c>
      <c r="N75" s="14">
        <v>43</v>
      </c>
      <c r="O75" s="15">
        <f t="shared" si="12"/>
        <v>90</v>
      </c>
      <c r="P75" s="18">
        <f t="shared" si="13"/>
        <v>66</v>
      </c>
      <c r="Q75" s="202">
        <f t="shared" si="14"/>
        <v>200</v>
      </c>
      <c r="R75" s="19">
        <f t="shared" si="15"/>
        <v>272</v>
      </c>
      <c r="S75" s="203" t="s">
        <v>41</v>
      </c>
    </row>
    <row r="76" spans="1:19" ht="19.5">
      <c r="A76" s="146" t="s">
        <v>298</v>
      </c>
      <c r="B76" s="120" t="s">
        <v>222</v>
      </c>
      <c r="C76" s="121">
        <v>40427</v>
      </c>
      <c r="D76" s="122">
        <v>14</v>
      </c>
      <c r="E76" s="14">
        <v>43</v>
      </c>
      <c r="F76" s="14">
        <v>43</v>
      </c>
      <c r="G76" s="15">
        <f t="shared" si="8"/>
        <v>86</v>
      </c>
      <c r="H76" s="16">
        <f t="shared" si="9"/>
        <v>72</v>
      </c>
      <c r="I76" s="159">
        <v>47</v>
      </c>
      <c r="J76" s="14">
        <v>47</v>
      </c>
      <c r="K76" s="15">
        <f t="shared" si="10"/>
        <v>94</v>
      </c>
      <c r="L76" s="18">
        <f t="shared" si="11"/>
        <v>80</v>
      </c>
      <c r="M76" s="17">
        <v>39</v>
      </c>
      <c r="N76" s="14">
        <v>55</v>
      </c>
      <c r="O76" s="15">
        <f t="shared" si="12"/>
        <v>94</v>
      </c>
      <c r="P76" s="18">
        <f t="shared" si="13"/>
        <v>80</v>
      </c>
      <c r="Q76" s="98">
        <f t="shared" si="14"/>
        <v>232</v>
      </c>
      <c r="R76" s="19">
        <f t="shared" si="15"/>
        <v>274</v>
      </c>
    </row>
    <row r="77" spans="1:19" ht="19.5">
      <c r="A77" s="146" t="s">
        <v>304</v>
      </c>
      <c r="B77" s="120" t="s">
        <v>20</v>
      </c>
      <c r="C77" s="121">
        <v>41055</v>
      </c>
      <c r="D77" s="122">
        <v>24</v>
      </c>
      <c r="E77" s="14">
        <v>43</v>
      </c>
      <c r="F77" s="14">
        <v>45</v>
      </c>
      <c r="G77" s="15">
        <f t="shared" si="8"/>
        <v>88</v>
      </c>
      <c r="H77" s="16">
        <f t="shared" si="9"/>
        <v>64</v>
      </c>
      <c r="I77" s="159">
        <v>47</v>
      </c>
      <c r="J77" s="14">
        <v>49</v>
      </c>
      <c r="K77" s="15">
        <f t="shared" si="10"/>
        <v>96</v>
      </c>
      <c r="L77" s="18">
        <f t="shared" si="11"/>
        <v>72</v>
      </c>
      <c r="M77" s="17">
        <v>47</v>
      </c>
      <c r="N77" s="14">
        <v>49</v>
      </c>
      <c r="O77" s="15">
        <f t="shared" si="12"/>
        <v>96</v>
      </c>
      <c r="P77" s="18">
        <f t="shared" si="13"/>
        <v>72</v>
      </c>
      <c r="Q77" s="98">
        <f t="shared" si="14"/>
        <v>208</v>
      </c>
      <c r="R77" s="19">
        <f t="shared" si="15"/>
        <v>280</v>
      </c>
    </row>
    <row r="78" spans="1:19" ht="20.25" thickBot="1">
      <c r="A78" s="146" t="s">
        <v>302</v>
      </c>
      <c r="B78" s="120" t="s">
        <v>20</v>
      </c>
      <c r="C78" s="121">
        <v>40926</v>
      </c>
      <c r="D78" s="122">
        <v>22</v>
      </c>
      <c r="E78" s="14">
        <v>45</v>
      </c>
      <c r="F78" s="14">
        <v>50</v>
      </c>
      <c r="G78" s="15">
        <f t="shared" si="8"/>
        <v>95</v>
      </c>
      <c r="H78" s="16">
        <f t="shared" si="9"/>
        <v>73</v>
      </c>
      <c r="I78" s="159">
        <v>47</v>
      </c>
      <c r="J78" s="14">
        <v>46</v>
      </c>
      <c r="K78" s="15">
        <f t="shared" si="10"/>
        <v>93</v>
      </c>
      <c r="L78" s="18">
        <f t="shared" si="11"/>
        <v>71</v>
      </c>
      <c r="M78" s="17">
        <v>45</v>
      </c>
      <c r="N78" s="14">
        <v>50</v>
      </c>
      <c r="O78" s="15">
        <f t="shared" si="12"/>
        <v>95</v>
      </c>
      <c r="P78" s="18">
        <f t="shared" si="13"/>
        <v>73</v>
      </c>
      <c r="Q78" s="98">
        <f t="shared" si="14"/>
        <v>217</v>
      </c>
      <c r="R78" s="19">
        <f t="shared" si="15"/>
        <v>283</v>
      </c>
    </row>
    <row r="79" spans="1:19" ht="20.25" thickBot="1">
      <c r="A79" s="146" t="s">
        <v>305</v>
      </c>
      <c r="B79" s="120" t="s">
        <v>125</v>
      </c>
      <c r="C79" s="121">
        <v>40858</v>
      </c>
      <c r="D79" s="122">
        <v>26</v>
      </c>
      <c r="E79" s="14">
        <v>47</v>
      </c>
      <c r="F79" s="14">
        <v>47</v>
      </c>
      <c r="G79" s="15">
        <f t="shared" si="8"/>
        <v>94</v>
      </c>
      <c r="H79" s="16">
        <f t="shared" si="9"/>
        <v>68</v>
      </c>
      <c r="I79" s="159">
        <v>48</v>
      </c>
      <c r="J79" s="14">
        <v>46</v>
      </c>
      <c r="K79" s="15">
        <f t="shared" si="10"/>
        <v>94</v>
      </c>
      <c r="L79" s="18">
        <f t="shared" si="11"/>
        <v>68</v>
      </c>
      <c r="M79" s="17">
        <v>48</v>
      </c>
      <c r="N79" s="14">
        <v>47</v>
      </c>
      <c r="O79" s="15">
        <f t="shared" si="12"/>
        <v>95</v>
      </c>
      <c r="P79" s="18">
        <f t="shared" si="13"/>
        <v>69</v>
      </c>
      <c r="Q79" s="202">
        <f t="shared" si="14"/>
        <v>205</v>
      </c>
      <c r="R79" s="19">
        <f t="shared" si="15"/>
        <v>283</v>
      </c>
      <c r="S79" s="203" t="s">
        <v>44</v>
      </c>
    </row>
    <row r="80" spans="1:19" ht="19.5">
      <c r="A80" s="146" t="s">
        <v>307</v>
      </c>
      <c r="B80" s="120" t="s">
        <v>116</v>
      </c>
      <c r="C80" s="121">
        <v>41885</v>
      </c>
      <c r="D80" s="122">
        <v>30</v>
      </c>
      <c r="E80" s="14">
        <v>46</v>
      </c>
      <c r="F80" s="14">
        <v>49</v>
      </c>
      <c r="G80" s="15">
        <f t="shared" si="8"/>
        <v>95</v>
      </c>
      <c r="H80" s="16">
        <f t="shared" si="9"/>
        <v>65</v>
      </c>
      <c r="I80" s="159">
        <v>51</v>
      </c>
      <c r="J80" s="14">
        <v>50</v>
      </c>
      <c r="K80" s="15">
        <f t="shared" si="10"/>
        <v>101</v>
      </c>
      <c r="L80" s="18">
        <f t="shared" si="11"/>
        <v>71</v>
      </c>
      <c r="M80" s="17">
        <v>51</v>
      </c>
      <c r="N80" s="14">
        <v>52</v>
      </c>
      <c r="O80" s="15">
        <f t="shared" si="12"/>
        <v>103</v>
      </c>
      <c r="P80" s="18">
        <f t="shared" si="13"/>
        <v>73</v>
      </c>
      <c r="Q80" s="98">
        <f t="shared" si="14"/>
        <v>209</v>
      </c>
      <c r="R80" s="19">
        <f t="shared" si="15"/>
        <v>299</v>
      </c>
    </row>
    <row r="81" spans="1:18" ht="19.5">
      <c r="A81" s="146" t="s">
        <v>306</v>
      </c>
      <c r="B81" s="120" t="s">
        <v>114</v>
      </c>
      <c r="C81" s="121">
        <v>41129</v>
      </c>
      <c r="D81" s="122">
        <v>29</v>
      </c>
      <c r="E81" s="14">
        <v>56</v>
      </c>
      <c r="F81" s="14">
        <v>51</v>
      </c>
      <c r="G81" s="15">
        <f t="shared" si="8"/>
        <v>107</v>
      </c>
      <c r="H81" s="16">
        <f t="shared" si="9"/>
        <v>78</v>
      </c>
      <c r="I81" s="159">
        <v>46</v>
      </c>
      <c r="J81" s="14">
        <v>46</v>
      </c>
      <c r="K81" s="15">
        <f t="shared" si="10"/>
        <v>92</v>
      </c>
      <c r="L81" s="18">
        <f t="shared" si="11"/>
        <v>63</v>
      </c>
      <c r="M81" s="17">
        <v>61</v>
      </c>
      <c r="N81" s="14">
        <v>61</v>
      </c>
      <c r="O81" s="15">
        <f t="shared" si="12"/>
        <v>122</v>
      </c>
      <c r="P81" s="18">
        <f t="shared" si="13"/>
        <v>93</v>
      </c>
      <c r="Q81" s="98">
        <f t="shared" si="14"/>
        <v>234</v>
      </c>
      <c r="R81" s="19">
        <f t="shared" si="15"/>
        <v>321</v>
      </c>
    </row>
    <row r="82" spans="1:18" ht="19.5">
      <c r="A82" s="146" t="s">
        <v>308</v>
      </c>
      <c r="B82" s="120" t="s">
        <v>125</v>
      </c>
      <c r="C82" s="121">
        <v>40795</v>
      </c>
      <c r="D82" s="122">
        <v>44</v>
      </c>
      <c r="E82" s="14">
        <v>52</v>
      </c>
      <c r="F82" s="14">
        <v>59</v>
      </c>
      <c r="G82" s="15">
        <f t="shared" si="8"/>
        <v>111</v>
      </c>
      <c r="H82" s="16">
        <f t="shared" si="9"/>
        <v>67</v>
      </c>
      <c r="I82" s="159">
        <v>52</v>
      </c>
      <c r="J82" s="14">
        <v>60</v>
      </c>
      <c r="K82" s="15">
        <f t="shared" si="10"/>
        <v>112</v>
      </c>
      <c r="L82" s="18">
        <f t="shared" si="11"/>
        <v>68</v>
      </c>
      <c r="M82" s="17">
        <v>54</v>
      </c>
      <c r="N82" s="14">
        <v>71</v>
      </c>
      <c r="O82" s="15">
        <f t="shared" si="12"/>
        <v>125</v>
      </c>
      <c r="P82" s="18">
        <f t="shared" si="13"/>
        <v>81</v>
      </c>
      <c r="Q82" s="98">
        <f t="shared" si="14"/>
        <v>216</v>
      </c>
      <c r="R82" s="19">
        <f t="shared" si="15"/>
        <v>348</v>
      </c>
    </row>
    <row r="83" spans="1:18" ht="19.5">
      <c r="A83" s="146" t="s">
        <v>299</v>
      </c>
      <c r="B83" s="120" t="s">
        <v>110</v>
      </c>
      <c r="C83" s="121">
        <v>40321</v>
      </c>
      <c r="D83" s="122">
        <v>16</v>
      </c>
      <c r="E83" s="14">
        <v>49</v>
      </c>
      <c r="F83" s="14">
        <v>47</v>
      </c>
      <c r="G83" s="15">
        <f t="shared" si="8"/>
        <v>96</v>
      </c>
      <c r="H83" s="16">
        <f t="shared" si="9"/>
        <v>80</v>
      </c>
      <c r="I83" s="159">
        <v>43</v>
      </c>
      <c r="J83" s="14">
        <v>45</v>
      </c>
      <c r="K83" s="15">
        <f t="shared" si="10"/>
        <v>88</v>
      </c>
      <c r="L83" s="18">
        <f t="shared" si="11"/>
        <v>72</v>
      </c>
      <c r="M83" s="17" t="s">
        <v>309</v>
      </c>
      <c r="N83" s="14" t="s">
        <v>309</v>
      </c>
      <c r="O83" s="14" t="s">
        <v>309</v>
      </c>
      <c r="P83" s="18" t="s">
        <v>309</v>
      </c>
      <c r="Q83" s="98" t="s">
        <v>309</v>
      </c>
      <c r="R83" s="145" t="s">
        <v>309</v>
      </c>
    </row>
    <row r="84" spans="1:18" ht="19.5">
      <c r="A84" s="146" t="s">
        <v>296</v>
      </c>
      <c r="B84" s="120" t="s">
        <v>292</v>
      </c>
      <c r="C84" s="121">
        <v>40597</v>
      </c>
      <c r="D84" s="122">
        <v>12</v>
      </c>
      <c r="E84" s="14">
        <v>41</v>
      </c>
      <c r="F84" s="14">
        <v>48</v>
      </c>
      <c r="G84" s="15">
        <f t="shared" si="8"/>
        <v>89</v>
      </c>
      <c r="H84" s="16">
        <f t="shared" si="9"/>
        <v>77</v>
      </c>
      <c r="I84" s="159">
        <v>46</v>
      </c>
      <c r="J84" s="14">
        <v>48</v>
      </c>
      <c r="K84" s="15">
        <f t="shared" si="10"/>
        <v>94</v>
      </c>
      <c r="L84" s="18">
        <f t="shared" si="11"/>
        <v>82</v>
      </c>
      <c r="M84" s="17" t="s">
        <v>309</v>
      </c>
      <c r="N84" s="14" t="s">
        <v>309</v>
      </c>
      <c r="O84" s="14" t="s">
        <v>309</v>
      </c>
      <c r="P84" s="18" t="s">
        <v>309</v>
      </c>
      <c r="Q84" s="98" t="s">
        <v>309</v>
      </c>
      <c r="R84" s="145" t="s">
        <v>309</v>
      </c>
    </row>
    <row r="85" spans="1:18" ht="20.25" thickBot="1">
      <c r="A85" s="147" t="s">
        <v>301</v>
      </c>
      <c r="B85" s="148" t="s">
        <v>116</v>
      </c>
      <c r="C85" s="149">
        <v>40267</v>
      </c>
      <c r="D85" s="150">
        <v>22</v>
      </c>
      <c r="E85" s="151">
        <v>49</v>
      </c>
      <c r="F85" s="151">
        <v>46</v>
      </c>
      <c r="G85" s="152">
        <f t="shared" si="8"/>
        <v>95</v>
      </c>
      <c r="H85" s="153">
        <f t="shared" si="9"/>
        <v>73</v>
      </c>
      <c r="I85" s="160">
        <v>53</v>
      </c>
      <c r="J85" s="151">
        <v>55</v>
      </c>
      <c r="K85" s="152">
        <f t="shared" si="10"/>
        <v>108</v>
      </c>
      <c r="L85" s="156">
        <f t="shared" si="11"/>
        <v>86</v>
      </c>
      <c r="M85" s="161" t="s">
        <v>309</v>
      </c>
      <c r="N85" s="151" t="s">
        <v>309</v>
      </c>
      <c r="O85" s="151" t="s">
        <v>309</v>
      </c>
      <c r="P85" s="156" t="s">
        <v>309</v>
      </c>
      <c r="Q85" s="162" t="s">
        <v>309</v>
      </c>
      <c r="R85" s="163" t="s">
        <v>309</v>
      </c>
    </row>
    <row r="86" spans="1:18">
      <c r="B86" s="20"/>
      <c r="C86" s="1"/>
      <c r="D86" s="1"/>
      <c r="E86" s="1"/>
      <c r="F86" s="1"/>
      <c r="G86" s="1"/>
      <c r="H86" s="1"/>
    </row>
    <row r="87" spans="1:18">
      <c r="B87" s="20"/>
      <c r="C87" s="1"/>
      <c r="D87" s="1"/>
      <c r="E87" s="1"/>
      <c r="F87" s="1"/>
      <c r="G87" s="1"/>
      <c r="H87" s="1"/>
    </row>
    <row r="88" spans="1:18">
      <c r="B88" s="20"/>
      <c r="C88" s="1"/>
      <c r="D88" s="1"/>
      <c r="E88" s="1"/>
      <c r="F88" s="1"/>
      <c r="G88" s="1"/>
      <c r="H88" s="1"/>
    </row>
    <row r="89" spans="1:18">
      <c r="B89" s="20"/>
      <c r="C89" s="1"/>
      <c r="D89" s="1"/>
      <c r="E89" s="1"/>
      <c r="F89" s="1"/>
      <c r="G89" s="1"/>
      <c r="H89" s="1"/>
    </row>
    <row r="90" spans="1:18">
      <c r="B90" s="20"/>
      <c r="C90" s="1"/>
      <c r="D90" s="1"/>
      <c r="E90" s="1"/>
      <c r="F90" s="1"/>
      <c r="G90" s="1"/>
      <c r="H90" s="1"/>
    </row>
    <row r="91" spans="1:18">
      <c r="B91" s="20"/>
      <c r="C91" s="1"/>
      <c r="D91" s="1"/>
      <c r="E91" s="1"/>
      <c r="F91" s="1"/>
      <c r="G91" s="1"/>
      <c r="H91" s="1"/>
    </row>
    <row r="92" spans="1:18">
      <c r="B92" s="20"/>
      <c r="C92" s="1"/>
      <c r="D92" s="1"/>
      <c r="E92" s="1"/>
      <c r="F92" s="1"/>
      <c r="G92" s="1"/>
      <c r="H92" s="1"/>
    </row>
    <row r="93" spans="1:18">
      <c r="B93" s="20"/>
      <c r="C93" s="1"/>
      <c r="D93" s="1"/>
      <c r="E93" s="1"/>
      <c r="F93" s="1"/>
      <c r="G93" s="1"/>
      <c r="H93" s="1"/>
    </row>
    <row r="94" spans="1:18">
      <c r="B94" s="20"/>
      <c r="C94" s="1"/>
      <c r="D94" s="1"/>
      <c r="E94" s="1"/>
      <c r="F94" s="1"/>
      <c r="G94" s="1"/>
      <c r="H94" s="1"/>
    </row>
    <row r="95" spans="1:18">
      <c r="B95" s="20"/>
      <c r="C95" s="1"/>
      <c r="D95" s="1"/>
      <c r="E95" s="1"/>
      <c r="F95" s="1"/>
      <c r="G95" s="1"/>
      <c r="H95" s="1"/>
    </row>
    <row r="96" spans="1:18">
      <c r="B96" s="20"/>
      <c r="C96" s="1"/>
      <c r="D96" s="1"/>
      <c r="E96" s="1"/>
      <c r="F96" s="1"/>
      <c r="G96" s="1"/>
      <c r="H96" s="1"/>
    </row>
    <row r="97" spans="2:8">
      <c r="B97" s="20"/>
      <c r="C97" s="1"/>
      <c r="D97" s="1"/>
      <c r="E97" s="1"/>
      <c r="F97" s="1"/>
      <c r="G97" s="1"/>
      <c r="H97" s="1"/>
    </row>
    <row r="98" spans="2:8">
      <c r="B98" s="20"/>
      <c r="C98" s="1"/>
      <c r="D98" s="1"/>
      <c r="E98" s="1"/>
      <c r="F98" s="1"/>
      <c r="G98" s="1"/>
      <c r="H98" s="1"/>
    </row>
    <row r="99" spans="2:8">
      <c r="B99" s="20"/>
      <c r="C99" s="1"/>
      <c r="D99" s="1"/>
      <c r="E99" s="1"/>
      <c r="F99" s="1"/>
      <c r="G99" s="1"/>
      <c r="H99" s="1"/>
    </row>
    <row r="100" spans="2:8">
      <c r="B100" s="20"/>
      <c r="C100" s="1"/>
      <c r="D100" s="1"/>
      <c r="E100" s="1"/>
      <c r="F100" s="1"/>
      <c r="G100" s="1"/>
      <c r="H100" s="1"/>
    </row>
    <row r="101" spans="2:8">
      <c r="B101" s="20"/>
      <c r="C101" s="1"/>
      <c r="D101" s="1"/>
      <c r="E101" s="1"/>
      <c r="F101" s="1"/>
      <c r="G101" s="1"/>
      <c r="H101" s="1"/>
    </row>
    <row r="102" spans="2:8">
      <c r="B102" s="20"/>
      <c r="C102" s="1"/>
      <c r="D102" s="1"/>
      <c r="E102" s="1"/>
      <c r="F102" s="1"/>
      <c r="G102" s="1"/>
      <c r="H102" s="1"/>
    </row>
    <row r="103" spans="2:8">
      <c r="B103" s="20"/>
      <c r="C103" s="1"/>
      <c r="D103" s="1"/>
      <c r="E103" s="1"/>
      <c r="F103" s="1"/>
      <c r="G103" s="1"/>
      <c r="H103" s="1"/>
    </row>
    <row r="104" spans="2:8">
      <c r="B104" s="20"/>
      <c r="C104" s="1"/>
      <c r="D104" s="1"/>
      <c r="E104" s="1"/>
      <c r="F104" s="1"/>
      <c r="G104" s="1"/>
      <c r="H104" s="1"/>
    </row>
    <row r="105" spans="2:8">
      <c r="B105" s="20"/>
      <c r="C105" s="1"/>
      <c r="D105" s="1"/>
      <c r="E105" s="1"/>
      <c r="F105" s="1"/>
      <c r="G105" s="1"/>
      <c r="H105" s="1"/>
    </row>
    <row r="106" spans="2:8">
      <c r="B106" s="20"/>
      <c r="C106" s="1"/>
      <c r="D106" s="1"/>
      <c r="E106" s="1"/>
      <c r="F106" s="1"/>
      <c r="G106" s="1"/>
      <c r="H106" s="1"/>
    </row>
    <row r="107" spans="2:8">
      <c r="B107" s="20"/>
      <c r="C107" s="1"/>
      <c r="D107" s="1"/>
      <c r="E107" s="1"/>
      <c r="F107" s="1"/>
      <c r="G107" s="1"/>
      <c r="H107" s="1"/>
    </row>
    <row r="108" spans="2:8">
      <c r="B108" s="20"/>
      <c r="C108" s="1"/>
      <c r="D108" s="1"/>
      <c r="E108" s="1"/>
      <c r="F108" s="1"/>
      <c r="G108" s="1"/>
      <c r="H108" s="1"/>
    </row>
    <row r="109" spans="2:8">
      <c r="B109" s="20"/>
      <c r="C109" s="1"/>
      <c r="D109" s="1"/>
      <c r="E109" s="1"/>
      <c r="F109" s="1"/>
      <c r="G109" s="1"/>
      <c r="H109" s="1"/>
    </row>
    <row r="110" spans="2:8">
      <c r="B110" s="20"/>
      <c r="C110" s="1"/>
      <c r="D110" s="1"/>
      <c r="E110" s="1"/>
      <c r="F110" s="1"/>
      <c r="G110" s="1"/>
      <c r="H110" s="1"/>
    </row>
    <row r="111" spans="2:8">
      <c r="B111" s="20"/>
      <c r="C111" s="1"/>
      <c r="D111" s="1"/>
      <c r="E111" s="1"/>
      <c r="F111" s="1"/>
      <c r="G111" s="1"/>
      <c r="H111" s="1"/>
    </row>
    <row r="112" spans="2:8">
      <c r="B112" s="20"/>
      <c r="C112" s="1"/>
      <c r="D112" s="1"/>
      <c r="E112" s="1"/>
      <c r="F112" s="1"/>
      <c r="G112" s="1"/>
      <c r="H112" s="1"/>
    </row>
    <row r="113" spans="2:8">
      <c r="B113" s="20"/>
      <c r="C113" s="1"/>
      <c r="D113" s="1"/>
      <c r="E113" s="1"/>
      <c r="F113" s="1"/>
      <c r="G113" s="1"/>
      <c r="H113" s="1"/>
    </row>
    <row r="114" spans="2:8">
      <c r="B114" s="20"/>
      <c r="C114" s="1"/>
      <c r="D114" s="1"/>
      <c r="E114" s="1"/>
      <c r="F114" s="1"/>
      <c r="G114" s="1"/>
      <c r="H114" s="1"/>
    </row>
    <row r="115" spans="2:8">
      <c r="B115" s="20"/>
      <c r="C115" s="1"/>
      <c r="D115" s="1"/>
      <c r="E115" s="1"/>
      <c r="F115" s="1"/>
      <c r="G115" s="1"/>
      <c r="H115" s="1"/>
    </row>
    <row r="116" spans="2:8">
      <c r="B116" s="20"/>
      <c r="C116" s="1"/>
      <c r="D116" s="1"/>
      <c r="E116" s="1"/>
      <c r="F116" s="1"/>
      <c r="G116" s="1"/>
      <c r="H116" s="1"/>
    </row>
    <row r="117" spans="2:8">
      <c r="B117" s="20"/>
      <c r="C117" s="1"/>
      <c r="D117" s="1"/>
      <c r="E117" s="1"/>
      <c r="F117" s="1"/>
      <c r="G117" s="1"/>
      <c r="H117" s="1"/>
    </row>
    <row r="118" spans="2:8">
      <c r="B118" s="20"/>
      <c r="C118" s="1"/>
      <c r="D118" s="1"/>
      <c r="E118" s="1"/>
      <c r="F118" s="1"/>
      <c r="G118" s="1"/>
      <c r="H118" s="1"/>
    </row>
    <row r="119" spans="2:8">
      <c r="B119" s="20"/>
      <c r="C119" s="1"/>
      <c r="D119" s="1"/>
      <c r="E119" s="1"/>
      <c r="F119" s="1"/>
      <c r="G119" s="1"/>
      <c r="H119" s="1"/>
    </row>
    <row r="120" spans="2:8">
      <c r="B120" s="20"/>
      <c r="C120" s="1"/>
      <c r="D120" s="1"/>
      <c r="E120" s="1"/>
      <c r="F120" s="1"/>
      <c r="G120" s="1"/>
      <c r="H120" s="1"/>
    </row>
    <row r="121" spans="2:8">
      <c r="B121" s="20"/>
      <c r="C121" s="1"/>
      <c r="D121" s="1"/>
      <c r="E121" s="1"/>
      <c r="F121" s="1"/>
      <c r="G121" s="1"/>
      <c r="H121" s="1"/>
    </row>
    <row r="122" spans="2:8">
      <c r="B122" s="20"/>
      <c r="C122" s="1"/>
      <c r="D122" s="1"/>
      <c r="E122" s="1"/>
      <c r="F122" s="1"/>
      <c r="G122" s="1"/>
      <c r="H122" s="1"/>
    </row>
    <row r="123" spans="2:8">
      <c r="B123" s="20"/>
      <c r="C123" s="1"/>
      <c r="D123" s="1"/>
      <c r="E123" s="1"/>
      <c r="F123" s="1"/>
      <c r="G123" s="1"/>
      <c r="H123" s="1"/>
    </row>
    <row r="124" spans="2:8">
      <c r="B124" s="20"/>
      <c r="C124" s="1"/>
      <c r="D124" s="1"/>
      <c r="E124" s="1"/>
      <c r="F124" s="1"/>
      <c r="G124" s="1"/>
      <c r="H124" s="1"/>
    </row>
    <row r="125" spans="2:8">
      <c r="B125" s="20"/>
      <c r="C125" s="1"/>
      <c r="D125" s="1"/>
      <c r="E125" s="1"/>
      <c r="F125" s="1"/>
      <c r="G125" s="1"/>
      <c r="H125" s="1"/>
    </row>
    <row r="126" spans="2:8">
      <c r="B126" s="20"/>
      <c r="C126" s="1"/>
      <c r="D126" s="1"/>
      <c r="E126" s="1"/>
      <c r="F126" s="1"/>
      <c r="G126" s="1"/>
      <c r="H126" s="1"/>
    </row>
    <row r="127" spans="2:8">
      <c r="B127" s="20"/>
      <c r="C127" s="1"/>
      <c r="D127" s="1"/>
      <c r="E127" s="1"/>
      <c r="F127" s="1"/>
      <c r="G127" s="1"/>
      <c r="H127" s="1"/>
    </row>
    <row r="128" spans="2:8">
      <c r="B128" s="20"/>
      <c r="C128" s="1"/>
      <c r="D128" s="1"/>
      <c r="E128" s="1"/>
      <c r="F128" s="1"/>
      <c r="G128" s="1"/>
      <c r="H128" s="1"/>
    </row>
    <row r="129" spans="2:8">
      <c r="B129" s="20"/>
      <c r="C129" s="1"/>
      <c r="D129" s="1"/>
      <c r="E129" s="1"/>
      <c r="F129" s="1"/>
      <c r="G129" s="1"/>
      <c r="H129" s="1"/>
    </row>
    <row r="130" spans="2:8">
      <c r="B130" s="20"/>
      <c r="C130" s="1"/>
      <c r="D130" s="1"/>
      <c r="E130" s="1"/>
      <c r="F130" s="1"/>
      <c r="G130" s="1"/>
      <c r="H130" s="1"/>
    </row>
    <row r="131" spans="2:8">
      <c r="B131" s="20"/>
      <c r="C131" s="1"/>
      <c r="D131" s="1"/>
      <c r="E131" s="1"/>
      <c r="F131" s="1"/>
      <c r="G131" s="1"/>
      <c r="H131" s="1"/>
    </row>
    <row r="132" spans="2:8">
      <c r="B132" s="20"/>
      <c r="C132" s="1"/>
      <c r="D132" s="1"/>
      <c r="E132" s="1"/>
      <c r="F132" s="1"/>
      <c r="G132" s="1"/>
      <c r="H132" s="1"/>
    </row>
    <row r="133" spans="2:8">
      <c r="B133" s="20"/>
      <c r="C133" s="1"/>
      <c r="D133" s="1"/>
      <c r="E133" s="1"/>
      <c r="F133" s="1"/>
      <c r="G133" s="1"/>
      <c r="H133" s="1"/>
    </row>
    <row r="134" spans="2:8">
      <c r="B134" s="20"/>
      <c r="C134" s="1"/>
      <c r="D134" s="1"/>
      <c r="E134" s="1"/>
      <c r="F134" s="1"/>
      <c r="G134" s="1"/>
      <c r="H134" s="1"/>
    </row>
    <row r="135" spans="2:8">
      <c r="B135" s="20"/>
      <c r="C135" s="1"/>
      <c r="D135" s="1"/>
      <c r="E135" s="1"/>
      <c r="F135" s="1"/>
      <c r="G135" s="1"/>
      <c r="H135" s="1"/>
    </row>
    <row r="136" spans="2:8">
      <c r="B136" s="20"/>
      <c r="C136" s="1"/>
      <c r="D136" s="1"/>
      <c r="E136" s="1"/>
      <c r="F136" s="1"/>
      <c r="G136" s="1"/>
      <c r="H136" s="1"/>
    </row>
    <row r="137" spans="2:8">
      <c r="B137" s="20"/>
      <c r="C137" s="1"/>
      <c r="D137" s="1"/>
      <c r="E137" s="1"/>
      <c r="F137" s="1"/>
      <c r="G137" s="1"/>
      <c r="H137" s="1"/>
    </row>
    <row r="138" spans="2:8">
      <c r="B138" s="20"/>
      <c r="C138" s="1"/>
      <c r="D138" s="1"/>
      <c r="E138" s="1"/>
      <c r="F138" s="1"/>
      <c r="G138" s="1"/>
      <c r="H138" s="1"/>
    </row>
    <row r="139" spans="2:8">
      <c r="B139" s="20"/>
      <c r="C139" s="1"/>
      <c r="D139" s="1"/>
      <c r="E139" s="1"/>
      <c r="F139" s="1"/>
      <c r="G139" s="1"/>
      <c r="H139" s="1"/>
    </row>
    <row r="140" spans="2:8">
      <c r="B140" s="20"/>
      <c r="C140" s="1"/>
      <c r="D140" s="1"/>
      <c r="E140" s="1"/>
      <c r="F140" s="1"/>
      <c r="G140" s="1"/>
      <c r="H140" s="1"/>
    </row>
    <row r="154" spans="2:8">
      <c r="B154" s="20"/>
      <c r="C154" s="1"/>
      <c r="D154" s="1"/>
      <c r="E154" s="1"/>
      <c r="F154" s="1"/>
      <c r="G154" s="1"/>
      <c r="H154" s="1"/>
    </row>
    <row r="155" spans="2:8">
      <c r="B155" s="20"/>
      <c r="C155" s="1"/>
      <c r="D155" s="1"/>
      <c r="E155" s="1"/>
      <c r="F155" s="1"/>
      <c r="G155" s="1"/>
      <c r="H155" s="1"/>
    </row>
    <row r="156" spans="2:8">
      <c r="B156" s="20"/>
      <c r="C156" s="1"/>
      <c r="D156" s="1"/>
      <c r="E156" s="1"/>
      <c r="F156" s="1"/>
      <c r="G156" s="1"/>
      <c r="H156" s="1"/>
    </row>
    <row r="157" spans="2:8">
      <c r="B157" s="20"/>
      <c r="C157" s="1"/>
      <c r="D157" s="1"/>
      <c r="E157" s="1"/>
      <c r="F157" s="1"/>
      <c r="G157" s="1"/>
      <c r="H157" s="1"/>
    </row>
    <row r="158" spans="2:8">
      <c r="B158" s="20"/>
      <c r="C158" s="1"/>
      <c r="D158" s="1"/>
      <c r="E158" s="1"/>
      <c r="F158" s="1"/>
      <c r="G158" s="1"/>
      <c r="H158" s="1"/>
    </row>
    <row r="159" spans="2:8">
      <c r="B159" s="20"/>
      <c r="C159" s="1"/>
      <c r="D159" s="1"/>
      <c r="E159" s="1"/>
      <c r="F159" s="1"/>
      <c r="G159" s="1"/>
      <c r="H159" s="1"/>
    </row>
    <row r="160" spans="2:8">
      <c r="B160" s="20"/>
      <c r="C160" s="1"/>
      <c r="D160" s="1"/>
      <c r="E160" s="1"/>
      <c r="F160" s="1"/>
      <c r="G160" s="1"/>
      <c r="H160" s="1"/>
    </row>
    <row r="161" spans="2:8">
      <c r="B161" s="20"/>
      <c r="C161" s="1"/>
      <c r="D161" s="1"/>
      <c r="E161" s="1"/>
      <c r="F161" s="1"/>
      <c r="G161" s="1"/>
      <c r="H161" s="1"/>
    </row>
    <row r="162" spans="2:8">
      <c r="B162" s="20"/>
      <c r="C162" s="1"/>
      <c r="D162" s="1"/>
      <c r="E162" s="1"/>
      <c r="F162" s="1"/>
      <c r="G162" s="1"/>
      <c r="H162" s="1"/>
    </row>
    <row r="163" spans="2:8">
      <c r="B163" s="20"/>
      <c r="C163" s="1"/>
      <c r="D163" s="1"/>
      <c r="E163" s="1"/>
      <c r="F163" s="1"/>
      <c r="G163" s="1"/>
      <c r="H163" s="1"/>
    </row>
    <row r="164" spans="2:8">
      <c r="B164" s="20"/>
      <c r="C164" s="1"/>
      <c r="D164" s="1"/>
      <c r="E164" s="1"/>
      <c r="F164" s="1"/>
      <c r="G164" s="1"/>
      <c r="H164" s="1"/>
    </row>
    <row r="165" spans="2:8">
      <c r="B165" s="20"/>
      <c r="C165" s="1"/>
      <c r="D165" s="1"/>
      <c r="E165" s="1"/>
      <c r="F165" s="1"/>
      <c r="G165" s="1"/>
      <c r="H165" s="1"/>
    </row>
    <row r="166" spans="2:8">
      <c r="B166" s="20"/>
      <c r="C166" s="1"/>
      <c r="D166" s="1"/>
      <c r="E166" s="1"/>
      <c r="F166" s="1"/>
      <c r="G166" s="1"/>
      <c r="H166" s="1"/>
    </row>
    <row r="167" spans="2:8">
      <c r="B167" s="20"/>
      <c r="C167" s="1"/>
      <c r="D167" s="1"/>
      <c r="E167" s="1"/>
      <c r="F167" s="1"/>
      <c r="G167" s="1"/>
      <c r="H167" s="1"/>
    </row>
    <row r="168" spans="2:8">
      <c r="B168" s="20"/>
      <c r="C168" s="1"/>
      <c r="D168" s="1"/>
      <c r="E168" s="1"/>
      <c r="F168" s="1"/>
      <c r="G168" s="1"/>
      <c r="H168" s="1"/>
    </row>
    <row r="169" spans="2:8">
      <c r="B169" s="20"/>
      <c r="C169" s="1"/>
      <c r="D169" s="1"/>
      <c r="E169" s="1"/>
      <c r="F169" s="1"/>
      <c r="G169" s="1"/>
      <c r="H169" s="1"/>
    </row>
    <row r="170" spans="2:8">
      <c r="B170" s="20"/>
      <c r="C170" s="1"/>
      <c r="D170" s="1"/>
      <c r="E170" s="1"/>
      <c r="F170" s="1"/>
      <c r="G170" s="1"/>
      <c r="H170" s="1"/>
    </row>
    <row r="171" spans="2:8">
      <c r="B171" s="20"/>
      <c r="C171" s="1"/>
      <c r="D171" s="1"/>
      <c r="E171" s="1"/>
      <c r="F171" s="1"/>
      <c r="G171" s="1"/>
      <c r="H171" s="1"/>
    </row>
    <row r="172" spans="2:8">
      <c r="B172" s="20"/>
      <c r="C172" s="1"/>
      <c r="D172" s="1"/>
      <c r="E172" s="1"/>
      <c r="F172" s="1"/>
      <c r="G172" s="1"/>
      <c r="H172" s="1"/>
    </row>
    <row r="173" spans="2:8">
      <c r="B173" s="20"/>
      <c r="C173" s="1"/>
      <c r="D173" s="1"/>
      <c r="E173" s="1"/>
      <c r="F173" s="1"/>
      <c r="G173" s="1"/>
      <c r="H173" s="1"/>
    </row>
    <row r="174" spans="2:8">
      <c r="B174" s="20"/>
      <c r="C174" s="1"/>
      <c r="D174" s="1"/>
      <c r="E174" s="1"/>
      <c r="F174" s="1"/>
      <c r="G174" s="1"/>
      <c r="H174" s="1"/>
    </row>
    <row r="175" spans="2:8">
      <c r="B175" s="20"/>
      <c r="C175" s="1"/>
      <c r="D175" s="1"/>
      <c r="E175" s="1"/>
      <c r="F175" s="1"/>
      <c r="G175" s="1"/>
      <c r="H175" s="1"/>
    </row>
    <row r="176" spans="2:8">
      <c r="B176" s="20"/>
      <c r="C176" s="1"/>
      <c r="D176" s="1"/>
      <c r="E176" s="1"/>
      <c r="F176" s="1"/>
      <c r="G176" s="1"/>
      <c r="H176" s="1"/>
    </row>
  </sheetData>
  <sortState xmlns:xlrd2="http://schemas.microsoft.com/office/spreadsheetml/2017/richdata2" ref="A10:R47">
    <sortCondition ref="R10:R47"/>
    <sortCondition ref="O10:O47"/>
    <sortCondition ref="K10:K47"/>
  </sortState>
  <mergeCells count="20">
    <mergeCell ref="A57:R57"/>
    <mergeCell ref="E60:H60"/>
    <mergeCell ref="I60:L60"/>
    <mergeCell ref="M60:P60"/>
    <mergeCell ref="A6:R6"/>
    <mergeCell ref="A7:R7"/>
    <mergeCell ref="A59:R59"/>
    <mergeCell ref="E8:H8"/>
    <mergeCell ref="I8:L8"/>
    <mergeCell ref="M8:P8"/>
    <mergeCell ref="A52:R52"/>
    <mergeCell ref="A53:R53"/>
    <mergeCell ref="A54:R54"/>
    <mergeCell ref="A55:R55"/>
    <mergeCell ref="A56:R56"/>
    <mergeCell ref="A1:R1"/>
    <mergeCell ref="A2:R2"/>
    <mergeCell ref="A3:R3"/>
    <mergeCell ref="A4:R4"/>
    <mergeCell ref="A5:R5"/>
  </mergeCells>
  <phoneticPr fontId="0" type="noConversion"/>
  <printOptions horizontalCentered="1" verticalCentered="1"/>
  <pageMargins left="0" right="0" top="0" bottom="0" header="0" footer="0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1"/>
  <sheetViews>
    <sheetView zoomScale="85" zoomScaleNormal="85" workbookViewId="0">
      <selection sqref="A1:R1"/>
    </sheetView>
  </sheetViews>
  <sheetFormatPr baseColWidth="10" defaultRowHeight="18.75"/>
  <cols>
    <col min="1" max="1" width="44.42578125" style="1" bestFit="1" customWidth="1"/>
    <col min="2" max="2" width="35.5703125" style="7" bestFit="1" customWidth="1"/>
    <col min="3" max="3" width="11.5703125" style="7" bestFit="1" customWidth="1"/>
    <col min="4" max="6" width="4.5703125" style="2" bestFit="1" customWidth="1"/>
    <col min="7" max="7" width="6" style="2" bestFit="1" customWidth="1"/>
    <col min="8" max="8" width="4.5703125" style="2" bestFit="1" customWidth="1"/>
    <col min="9" max="10" width="4.5703125" style="1" bestFit="1" customWidth="1"/>
    <col min="11" max="11" width="6" style="1" bestFit="1" customWidth="1"/>
    <col min="12" max="14" width="4.5703125" style="1" bestFit="1" customWidth="1"/>
    <col min="15" max="15" width="6" style="1" bestFit="1" customWidth="1"/>
    <col min="16" max="16" width="4.5703125" style="1" bestFit="1" customWidth="1"/>
    <col min="17" max="17" width="7.5703125" style="1" bestFit="1" customWidth="1"/>
    <col min="18" max="18" width="7.140625" style="1" customWidth="1"/>
    <col min="19" max="19" width="7" style="1" bestFit="1" customWidth="1"/>
    <col min="20" max="24" width="11.42578125" style="1" customWidth="1"/>
    <col min="25" max="16384" width="11.42578125" style="1"/>
  </cols>
  <sheetData>
    <row r="1" spans="1:21" ht="23.25">
      <c r="A1" s="230" t="s">
        <v>20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</row>
    <row r="2" spans="1:21" ht="29.25">
      <c r="A2" s="231" t="str">
        <f>JUVENILES!A2</f>
        <v>39° TORNEO AMISTAD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</row>
    <row r="3" spans="1:21">
      <c r="A3" s="232" t="s">
        <v>8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</row>
    <row r="4" spans="1:21" ht="26.25">
      <c r="A4" s="233" t="s">
        <v>11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</row>
    <row r="5" spans="1:21" ht="19.5">
      <c r="A5" s="234" t="s">
        <v>31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</row>
    <row r="6" spans="1:21">
      <c r="A6" s="235" t="str">
        <f>JUVENILES!A6</f>
        <v>11; 12 Y 13 DE FEBRERO DE 2025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</row>
    <row r="7" spans="1:21" ht="20.25" thickBo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1" ht="19.5" thickBot="1">
      <c r="A8" s="246" t="s">
        <v>71</v>
      </c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8"/>
    </row>
    <row r="9" spans="1:21" ht="20.25" thickBot="1">
      <c r="B9" s="1"/>
      <c r="C9" s="1"/>
      <c r="D9" s="1"/>
      <c r="E9" s="236" t="s">
        <v>35</v>
      </c>
      <c r="F9" s="237"/>
      <c r="G9" s="237"/>
      <c r="H9" s="238"/>
      <c r="I9" s="239" t="s">
        <v>36</v>
      </c>
      <c r="J9" s="240"/>
      <c r="K9" s="240"/>
      <c r="L9" s="241"/>
      <c r="M9" s="221" t="s">
        <v>37</v>
      </c>
      <c r="N9" s="222"/>
      <c r="O9" s="222"/>
      <c r="P9" s="223"/>
    </row>
    <row r="10" spans="1:21" s="22" customFormat="1" ht="20.25" thickBot="1">
      <c r="A10" s="4" t="s">
        <v>0</v>
      </c>
      <c r="B10" s="101" t="s">
        <v>10</v>
      </c>
      <c r="C10" s="24" t="s">
        <v>24</v>
      </c>
      <c r="D10" s="117" t="s">
        <v>1</v>
      </c>
      <c r="E10" s="25" t="s">
        <v>2</v>
      </c>
      <c r="F10" s="25" t="s">
        <v>3</v>
      </c>
      <c r="G10" s="25" t="s">
        <v>4</v>
      </c>
      <c r="H10" s="25" t="s">
        <v>5</v>
      </c>
      <c r="I10" s="26" t="s">
        <v>2</v>
      </c>
      <c r="J10" s="26" t="s">
        <v>3</v>
      </c>
      <c r="K10" s="26" t="s">
        <v>4</v>
      </c>
      <c r="L10" s="26" t="s">
        <v>5</v>
      </c>
      <c r="M10" s="27" t="s">
        <v>2</v>
      </c>
      <c r="N10" s="27" t="s">
        <v>3</v>
      </c>
      <c r="O10" s="27" t="s">
        <v>4</v>
      </c>
      <c r="P10" s="27" t="s">
        <v>5</v>
      </c>
      <c r="Q10" s="4" t="s">
        <v>15</v>
      </c>
      <c r="R10" s="11" t="s">
        <v>14</v>
      </c>
      <c r="S10" s="1"/>
      <c r="T10" s="1"/>
      <c r="U10" s="1"/>
    </row>
    <row r="11" spans="1:21" ht="20.25" thickBot="1">
      <c r="A11" s="146" t="s">
        <v>263</v>
      </c>
      <c r="B11" s="120" t="s">
        <v>150</v>
      </c>
      <c r="C11" s="121">
        <v>40931</v>
      </c>
      <c r="D11" s="122">
        <v>2</v>
      </c>
      <c r="E11" s="14">
        <v>36</v>
      </c>
      <c r="F11" s="14">
        <v>39</v>
      </c>
      <c r="G11" s="15">
        <f t="shared" ref="G11:G28" si="0">SUM(E11:F11)</f>
        <v>75</v>
      </c>
      <c r="H11" s="16">
        <f t="shared" ref="H11:H28" si="1">SUM(G11-D11)</f>
        <v>73</v>
      </c>
      <c r="I11" s="17">
        <v>36</v>
      </c>
      <c r="J11" s="14">
        <v>38</v>
      </c>
      <c r="K11" s="15">
        <f t="shared" ref="K11:K28" si="2">SUM(I11:J11)</f>
        <v>74</v>
      </c>
      <c r="L11" s="18">
        <f t="shared" ref="L11:L28" si="3">+(K11-D11)</f>
        <v>72</v>
      </c>
      <c r="M11" s="17">
        <v>34</v>
      </c>
      <c r="N11" s="14">
        <v>40</v>
      </c>
      <c r="O11" s="15">
        <f t="shared" ref="O11:O25" si="4">SUM(M11:N11)</f>
        <v>74</v>
      </c>
      <c r="P11" s="18">
        <f t="shared" ref="P11:P25" si="5">+(O11-D11)</f>
        <v>72</v>
      </c>
      <c r="Q11" s="98">
        <f t="shared" ref="Q11:Q25" si="6">SUM(H11+L11+P11)</f>
        <v>217</v>
      </c>
      <c r="R11" s="199">
        <f t="shared" ref="R11:R25" si="7">+G11+K11+O11</f>
        <v>223</v>
      </c>
      <c r="S11" s="95" t="s">
        <v>22</v>
      </c>
    </row>
    <row r="12" spans="1:21" ht="20.25" thickBot="1">
      <c r="A12" s="146" t="s">
        <v>261</v>
      </c>
      <c r="B12" s="120" t="s">
        <v>262</v>
      </c>
      <c r="C12" s="121">
        <v>41277</v>
      </c>
      <c r="D12" s="122">
        <v>0</v>
      </c>
      <c r="E12" s="14">
        <v>38</v>
      </c>
      <c r="F12" s="14">
        <v>37</v>
      </c>
      <c r="G12" s="15">
        <f t="shared" si="0"/>
        <v>75</v>
      </c>
      <c r="H12" s="16">
        <f t="shared" si="1"/>
        <v>75</v>
      </c>
      <c r="I12" s="17">
        <v>41</v>
      </c>
      <c r="J12" s="14">
        <v>38</v>
      </c>
      <c r="K12" s="15">
        <f t="shared" si="2"/>
        <v>79</v>
      </c>
      <c r="L12" s="18">
        <f t="shared" si="3"/>
        <v>79</v>
      </c>
      <c r="M12" s="17">
        <v>37</v>
      </c>
      <c r="N12" s="14">
        <v>36</v>
      </c>
      <c r="O12" s="15">
        <f t="shared" si="4"/>
        <v>73</v>
      </c>
      <c r="P12" s="18">
        <f t="shared" si="5"/>
        <v>73</v>
      </c>
      <c r="Q12" s="98">
        <f t="shared" si="6"/>
        <v>227</v>
      </c>
      <c r="R12" s="199">
        <f t="shared" si="7"/>
        <v>227</v>
      </c>
      <c r="S12" s="95" t="s">
        <v>23</v>
      </c>
    </row>
    <row r="13" spans="1:21" ht="19.5">
      <c r="A13" s="146" t="s">
        <v>264</v>
      </c>
      <c r="B13" s="120" t="s">
        <v>205</v>
      </c>
      <c r="C13" s="121">
        <v>41143</v>
      </c>
      <c r="D13" s="122">
        <v>3</v>
      </c>
      <c r="E13" s="14">
        <v>38</v>
      </c>
      <c r="F13" s="14">
        <v>37</v>
      </c>
      <c r="G13" s="15">
        <f t="shared" si="0"/>
        <v>75</v>
      </c>
      <c r="H13" s="16">
        <f t="shared" si="1"/>
        <v>72</v>
      </c>
      <c r="I13" s="17">
        <v>40</v>
      </c>
      <c r="J13" s="14">
        <v>44</v>
      </c>
      <c r="K13" s="15">
        <f t="shared" si="2"/>
        <v>84</v>
      </c>
      <c r="L13" s="18">
        <f t="shared" si="3"/>
        <v>81</v>
      </c>
      <c r="M13" s="17">
        <v>36</v>
      </c>
      <c r="N13" s="14">
        <v>38</v>
      </c>
      <c r="O13" s="15">
        <f t="shared" si="4"/>
        <v>74</v>
      </c>
      <c r="P13" s="18">
        <f t="shared" si="5"/>
        <v>71</v>
      </c>
      <c r="Q13" s="98">
        <f t="shared" si="6"/>
        <v>224</v>
      </c>
      <c r="R13" s="19">
        <f t="shared" si="7"/>
        <v>233</v>
      </c>
    </row>
    <row r="14" spans="1:21" ht="19.5">
      <c r="A14" s="146" t="s">
        <v>266</v>
      </c>
      <c r="B14" s="120" t="s">
        <v>262</v>
      </c>
      <c r="C14" s="121">
        <v>41139</v>
      </c>
      <c r="D14" s="122">
        <v>4</v>
      </c>
      <c r="E14" s="14">
        <v>43</v>
      </c>
      <c r="F14" s="14">
        <v>39</v>
      </c>
      <c r="G14" s="15">
        <f t="shared" si="0"/>
        <v>82</v>
      </c>
      <c r="H14" s="16">
        <f t="shared" si="1"/>
        <v>78</v>
      </c>
      <c r="I14" s="17">
        <v>38</v>
      </c>
      <c r="J14" s="14">
        <v>45</v>
      </c>
      <c r="K14" s="15">
        <f t="shared" si="2"/>
        <v>83</v>
      </c>
      <c r="L14" s="18">
        <f t="shared" si="3"/>
        <v>79</v>
      </c>
      <c r="M14" s="17">
        <v>40</v>
      </c>
      <c r="N14" s="14">
        <v>40</v>
      </c>
      <c r="O14" s="15">
        <f t="shared" si="4"/>
        <v>80</v>
      </c>
      <c r="P14" s="18">
        <f t="shared" si="5"/>
        <v>76</v>
      </c>
      <c r="Q14" s="98">
        <f t="shared" si="6"/>
        <v>233</v>
      </c>
      <c r="R14" s="19">
        <f t="shared" si="7"/>
        <v>245</v>
      </c>
    </row>
    <row r="15" spans="1:21" ht="19.5">
      <c r="A15" s="146" t="s">
        <v>270</v>
      </c>
      <c r="B15" s="120" t="s">
        <v>172</v>
      </c>
      <c r="C15" s="121">
        <v>40975</v>
      </c>
      <c r="D15" s="122">
        <v>11</v>
      </c>
      <c r="E15" s="14">
        <v>43</v>
      </c>
      <c r="F15" s="14">
        <v>42</v>
      </c>
      <c r="G15" s="15">
        <f t="shared" si="0"/>
        <v>85</v>
      </c>
      <c r="H15" s="16">
        <f t="shared" si="1"/>
        <v>74</v>
      </c>
      <c r="I15" s="17">
        <v>46</v>
      </c>
      <c r="J15" s="14">
        <v>39</v>
      </c>
      <c r="K15" s="15">
        <f t="shared" si="2"/>
        <v>85</v>
      </c>
      <c r="L15" s="18">
        <f t="shared" si="3"/>
        <v>74</v>
      </c>
      <c r="M15" s="17">
        <v>40</v>
      </c>
      <c r="N15" s="14">
        <v>39</v>
      </c>
      <c r="O15" s="15">
        <f t="shared" si="4"/>
        <v>79</v>
      </c>
      <c r="P15" s="18">
        <f t="shared" si="5"/>
        <v>68</v>
      </c>
      <c r="Q15" s="98">
        <f t="shared" si="6"/>
        <v>216</v>
      </c>
      <c r="R15" s="19">
        <f t="shared" si="7"/>
        <v>249</v>
      </c>
    </row>
    <row r="16" spans="1:21" ht="19.5">
      <c r="A16" s="146" t="s">
        <v>265</v>
      </c>
      <c r="B16" s="120" t="s">
        <v>141</v>
      </c>
      <c r="C16" s="121">
        <v>41183</v>
      </c>
      <c r="D16" s="122">
        <v>3</v>
      </c>
      <c r="E16" s="14">
        <v>44</v>
      </c>
      <c r="F16" s="14">
        <v>45</v>
      </c>
      <c r="G16" s="15">
        <f t="shared" si="0"/>
        <v>89</v>
      </c>
      <c r="H16" s="16">
        <f t="shared" si="1"/>
        <v>86</v>
      </c>
      <c r="I16" s="17">
        <v>44</v>
      </c>
      <c r="J16" s="14">
        <v>39</v>
      </c>
      <c r="K16" s="15">
        <f t="shared" si="2"/>
        <v>83</v>
      </c>
      <c r="L16" s="18">
        <f t="shared" si="3"/>
        <v>80</v>
      </c>
      <c r="M16" s="17">
        <v>40</v>
      </c>
      <c r="N16" s="14">
        <v>40</v>
      </c>
      <c r="O16" s="15">
        <f t="shared" si="4"/>
        <v>80</v>
      </c>
      <c r="P16" s="18">
        <f t="shared" si="5"/>
        <v>77</v>
      </c>
      <c r="Q16" s="98">
        <f t="shared" si="6"/>
        <v>243</v>
      </c>
      <c r="R16" s="19">
        <f t="shared" si="7"/>
        <v>252</v>
      </c>
    </row>
    <row r="17" spans="1:19" ht="19.5">
      <c r="A17" s="146" t="s">
        <v>271</v>
      </c>
      <c r="B17" s="120" t="s">
        <v>20</v>
      </c>
      <c r="C17" s="121">
        <v>41123</v>
      </c>
      <c r="D17" s="122">
        <v>11</v>
      </c>
      <c r="E17" s="14">
        <v>39</v>
      </c>
      <c r="F17" s="14">
        <v>49</v>
      </c>
      <c r="G17" s="15">
        <f t="shared" si="0"/>
        <v>88</v>
      </c>
      <c r="H17" s="16">
        <f t="shared" si="1"/>
        <v>77</v>
      </c>
      <c r="I17" s="17">
        <v>40</v>
      </c>
      <c r="J17" s="14">
        <v>40</v>
      </c>
      <c r="K17" s="15">
        <f t="shared" si="2"/>
        <v>80</v>
      </c>
      <c r="L17" s="18">
        <f t="shared" si="3"/>
        <v>69</v>
      </c>
      <c r="M17" s="17">
        <v>40</v>
      </c>
      <c r="N17" s="14">
        <v>49</v>
      </c>
      <c r="O17" s="15">
        <f t="shared" si="4"/>
        <v>89</v>
      </c>
      <c r="P17" s="18">
        <f t="shared" si="5"/>
        <v>78</v>
      </c>
      <c r="Q17" s="98">
        <f t="shared" si="6"/>
        <v>224</v>
      </c>
      <c r="R17" s="19">
        <f t="shared" si="7"/>
        <v>257</v>
      </c>
    </row>
    <row r="18" spans="1:19" ht="19.5">
      <c r="A18" s="146" t="s">
        <v>272</v>
      </c>
      <c r="B18" s="120" t="s">
        <v>156</v>
      </c>
      <c r="C18" s="121">
        <v>41451</v>
      </c>
      <c r="D18" s="122">
        <v>12</v>
      </c>
      <c r="E18" s="14">
        <v>41</v>
      </c>
      <c r="F18" s="14">
        <v>47</v>
      </c>
      <c r="G18" s="15">
        <f t="shared" si="0"/>
        <v>88</v>
      </c>
      <c r="H18" s="16">
        <f t="shared" si="1"/>
        <v>76</v>
      </c>
      <c r="I18" s="17">
        <v>42</v>
      </c>
      <c r="J18" s="14">
        <v>44</v>
      </c>
      <c r="K18" s="15">
        <f t="shared" si="2"/>
        <v>86</v>
      </c>
      <c r="L18" s="18">
        <f t="shared" si="3"/>
        <v>74</v>
      </c>
      <c r="M18" s="17">
        <v>43</v>
      </c>
      <c r="N18" s="14">
        <v>44</v>
      </c>
      <c r="O18" s="15">
        <f t="shared" si="4"/>
        <v>87</v>
      </c>
      <c r="P18" s="18">
        <f t="shared" si="5"/>
        <v>75</v>
      </c>
      <c r="Q18" s="98">
        <f t="shared" si="6"/>
        <v>225</v>
      </c>
      <c r="R18" s="19">
        <f t="shared" si="7"/>
        <v>261</v>
      </c>
    </row>
    <row r="19" spans="1:19" ht="19.5">
      <c r="A19" s="146" t="s">
        <v>274</v>
      </c>
      <c r="B19" s="120" t="s">
        <v>170</v>
      </c>
      <c r="C19" s="121">
        <v>41137</v>
      </c>
      <c r="D19" s="122">
        <v>14</v>
      </c>
      <c r="E19" s="14">
        <v>41</v>
      </c>
      <c r="F19" s="14">
        <v>49</v>
      </c>
      <c r="G19" s="15">
        <f t="shared" si="0"/>
        <v>90</v>
      </c>
      <c r="H19" s="16">
        <f t="shared" si="1"/>
        <v>76</v>
      </c>
      <c r="I19" s="17">
        <v>43</v>
      </c>
      <c r="J19" s="14">
        <v>43</v>
      </c>
      <c r="K19" s="15">
        <f t="shared" si="2"/>
        <v>86</v>
      </c>
      <c r="L19" s="18">
        <f t="shared" si="3"/>
        <v>72</v>
      </c>
      <c r="M19" s="17">
        <v>43</v>
      </c>
      <c r="N19" s="14">
        <v>43</v>
      </c>
      <c r="O19" s="15">
        <f t="shared" si="4"/>
        <v>86</v>
      </c>
      <c r="P19" s="18">
        <f t="shared" si="5"/>
        <v>72</v>
      </c>
      <c r="Q19" s="98">
        <f t="shared" si="6"/>
        <v>220</v>
      </c>
      <c r="R19" s="19">
        <f t="shared" si="7"/>
        <v>262</v>
      </c>
    </row>
    <row r="20" spans="1:19" ht="20.25" thickBot="1">
      <c r="A20" s="146" t="s">
        <v>273</v>
      </c>
      <c r="B20" s="120" t="s">
        <v>125</v>
      </c>
      <c r="C20" s="121">
        <v>41730</v>
      </c>
      <c r="D20" s="122">
        <v>14</v>
      </c>
      <c r="E20" s="14">
        <v>43</v>
      </c>
      <c r="F20" s="14">
        <v>44</v>
      </c>
      <c r="G20" s="15">
        <f t="shared" si="0"/>
        <v>87</v>
      </c>
      <c r="H20" s="16">
        <f t="shared" si="1"/>
        <v>73</v>
      </c>
      <c r="I20" s="17">
        <v>47</v>
      </c>
      <c r="J20" s="14">
        <v>43</v>
      </c>
      <c r="K20" s="15">
        <f t="shared" si="2"/>
        <v>90</v>
      </c>
      <c r="L20" s="18">
        <f t="shared" si="3"/>
        <v>76</v>
      </c>
      <c r="M20" s="17">
        <v>43</v>
      </c>
      <c r="N20" s="14">
        <v>47</v>
      </c>
      <c r="O20" s="15">
        <f t="shared" si="4"/>
        <v>90</v>
      </c>
      <c r="P20" s="18">
        <f t="shared" si="5"/>
        <v>76</v>
      </c>
      <c r="Q20" s="98">
        <f t="shared" si="6"/>
        <v>225</v>
      </c>
      <c r="R20" s="19">
        <f t="shared" si="7"/>
        <v>267</v>
      </c>
    </row>
    <row r="21" spans="1:19" ht="20.25" thickBot="1">
      <c r="A21" s="146" t="s">
        <v>278</v>
      </c>
      <c r="B21" s="120" t="s">
        <v>156</v>
      </c>
      <c r="C21" s="121">
        <v>41410</v>
      </c>
      <c r="D21" s="122">
        <v>24</v>
      </c>
      <c r="E21" s="14">
        <v>43</v>
      </c>
      <c r="F21" s="14">
        <v>46</v>
      </c>
      <c r="G21" s="15">
        <f t="shared" si="0"/>
        <v>89</v>
      </c>
      <c r="H21" s="16">
        <f t="shared" si="1"/>
        <v>65</v>
      </c>
      <c r="I21" s="17">
        <v>46</v>
      </c>
      <c r="J21" s="14">
        <v>49</v>
      </c>
      <c r="K21" s="15">
        <f t="shared" si="2"/>
        <v>95</v>
      </c>
      <c r="L21" s="18">
        <f t="shared" si="3"/>
        <v>71</v>
      </c>
      <c r="M21" s="17">
        <v>43</v>
      </c>
      <c r="N21" s="14">
        <v>47</v>
      </c>
      <c r="O21" s="15">
        <f t="shared" si="4"/>
        <v>90</v>
      </c>
      <c r="P21" s="18">
        <f t="shared" si="5"/>
        <v>66</v>
      </c>
      <c r="Q21" s="202">
        <f t="shared" si="6"/>
        <v>202</v>
      </c>
      <c r="R21" s="19">
        <f t="shared" si="7"/>
        <v>274</v>
      </c>
      <c r="S21" s="95" t="s">
        <v>44</v>
      </c>
    </row>
    <row r="22" spans="1:19" ht="19.5">
      <c r="A22" s="146" t="s">
        <v>283</v>
      </c>
      <c r="B22" s="120" t="s">
        <v>110</v>
      </c>
      <c r="C22" s="121">
        <v>41592</v>
      </c>
      <c r="D22" s="122">
        <v>16</v>
      </c>
      <c r="E22" s="14">
        <v>47</v>
      </c>
      <c r="F22" s="14">
        <v>44</v>
      </c>
      <c r="G22" s="15">
        <f t="shared" si="0"/>
        <v>91</v>
      </c>
      <c r="H22" s="16">
        <f t="shared" si="1"/>
        <v>75</v>
      </c>
      <c r="I22" s="17">
        <v>48</v>
      </c>
      <c r="J22" s="14">
        <v>46</v>
      </c>
      <c r="K22" s="15">
        <f t="shared" si="2"/>
        <v>94</v>
      </c>
      <c r="L22" s="18">
        <f t="shared" si="3"/>
        <v>78</v>
      </c>
      <c r="M22" s="17">
        <v>47</v>
      </c>
      <c r="N22" s="14">
        <v>47</v>
      </c>
      <c r="O22" s="15">
        <f t="shared" si="4"/>
        <v>94</v>
      </c>
      <c r="P22" s="18">
        <f t="shared" si="5"/>
        <v>78</v>
      </c>
      <c r="Q22" s="98">
        <f t="shared" si="6"/>
        <v>231</v>
      </c>
      <c r="R22" s="19">
        <f t="shared" si="7"/>
        <v>279</v>
      </c>
    </row>
    <row r="23" spans="1:19" ht="20.25" thickBot="1">
      <c r="A23" s="146" t="s">
        <v>276</v>
      </c>
      <c r="B23" s="120" t="s">
        <v>116</v>
      </c>
      <c r="C23" s="121">
        <v>41435</v>
      </c>
      <c r="D23" s="122">
        <v>19</v>
      </c>
      <c r="E23" s="14">
        <v>47</v>
      </c>
      <c r="F23" s="14">
        <v>47</v>
      </c>
      <c r="G23" s="15">
        <f t="shared" si="0"/>
        <v>94</v>
      </c>
      <c r="H23" s="16">
        <f t="shared" si="1"/>
        <v>75</v>
      </c>
      <c r="I23" s="17">
        <v>47</v>
      </c>
      <c r="J23" s="14">
        <v>46</v>
      </c>
      <c r="K23" s="15">
        <f t="shared" si="2"/>
        <v>93</v>
      </c>
      <c r="L23" s="18">
        <f t="shared" si="3"/>
        <v>74</v>
      </c>
      <c r="M23" s="17">
        <v>45</v>
      </c>
      <c r="N23" s="14">
        <v>53</v>
      </c>
      <c r="O23" s="15">
        <f t="shared" si="4"/>
        <v>98</v>
      </c>
      <c r="P23" s="18">
        <f t="shared" si="5"/>
        <v>79</v>
      </c>
      <c r="Q23" s="98">
        <f t="shared" si="6"/>
        <v>228</v>
      </c>
      <c r="R23" s="19">
        <f t="shared" si="7"/>
        <v>285</v>
      </c>
    </row>
    <row r="24" spans="1:19" ht="20.25" thickBot="1">
      <c r="A24" s="146" t="s">
        <v>282</v>
      </c>
      <c r="B24" s="120" t="s">
        <v>110</v>
      </c>
      <c r="C24" s="121">
        <v>41387</v>
      </c>
      <c r="D24" s="122">
        <v>32</v>
      </c>
      <c r="E24" s="14">
        <v>49</v>
      </c>
      <c r="F24" s="14">
        <v>53</v>
      </c>
      <c r="G24" s="15">
        <f t="shared" si="0"/>
        <v>102</v>
      </c>
      <c r="H24" s="16">
        <f t="shared" si="1"/>
        <v>70</v>
      </c>
      <c r="I24" s="17">
        <v>54</v>
      </c>
      <c r="J24" s="14">
        <v>50</v>
      </c>
      <c r="K24" s="15">
        <f t="shared" si="2"/>
        <v>104</v>
      </c>
      <c r="L24" s="18">
        <f t="shared" si="3"/>
        <v>72</v>
      </c>
      <c r="M24" s="17">
        <v>43</v>
      </c>
      <c r="N24" s="14">
        <v>46</v>
      </c>
      <c r="O24" s="15">
        <f t="shared" si="4"/>
        <v>89</v>
      </c>
      <c r="P24" s="18">
        <f t="shared" si="5"/>
        <v>57</v>
      </c>
      <c r="Q24" s="202">
        <f t="shared" si="6"/>
        <v>199</v>
      </c>
      <c r="R24" s="19">
        <f t="shared" si="7"/>
        <v>295</v>
      </c>
      <c r="S24" s="95" t="s">
        <v>41</v>
      </c>
    </row>
    <row r="25" spans="1:19" ht="19.5">
      <c r="A25" s="146" t="s">
        <v>281</v>
      </c>
      <c r="B25" s="120" t="s">
        <v>200</v>
      </c>
      <c r="C25" s="121">
        <v>41191</v>
      </c>
      <c r="D25" s="122">
        <v>25</v>
      </c>
      <c r="E25" s="14">
        <v>52</v>
      </c>
      <c r="F25" s="14">
        <v>50</v>
      </c>
      <c r="G25" s="15">
        <f t="shared" si="0"/>
        <v>102</v>
      </c>
      <c r="H25" s="16">
        <f t="shared" si="1"/>
        <v>77</v>
      </c>
      <c r="I25" s="17">
        <v>51</v>
      </c>
      <c r="J25" s="14">
        <v>45</v>
      </c>
      <c r="K25" s="15">
        <f t="shared" si="2"/>
        <v>96</v>
      </c>
      <c r="L25" s="18">
        <f t="shared" si="3"/>
        <v>71</v>
      </c>
      <c r="M25" s="17">
        <v>53</v>
      </c>
      <c r="N25" s="14">
        <v>52</v>
      </c>
      <c r="O25" s="15">
        <f t="shared" si="4"/>
        <v>105</v>
      </c>
      <c r="P25" s="18">
        <f t="shared" si="5"/>
        <v>80</v>
      </c>
      <c r="Q25" s="98">
        <f t="shared" si="6"/>
        <v>228</v>
      </c>
      <c r="R25" s="19">
        <f t="shared" si="7"/>
        <v>303</v>
      </c>
    </row>
    <row r="26" spans="1:19" ht="19.5">
      <c r="A26" s="146" t="s">
        <v>277</v>
      </c>
      <c r="B26" s="120" t="s">
        <v>112</v>
      </c>
      <c r="C26" s="121">
        <v>41131</v>
      </c>
      <c r="D26" s="122">
        <v>23</v>
      </c>
      <c r="E26" s="14">
        <v>48</v>
      </c>
      <c r="F26" s="14">
        <v>54</v>
      </c>
      <c r="G26" s="15">
        <f t="shared" si="0"/>
        <v>102</v>
      </c>
      <c r="H26" s="16">
        <f t="shared" si="1"/>
        <v>79</v>
      </c>
      <c r="I26" s="17">
        <v>44</v>
      </c>
      <c r="J26" s="14">
        <v>50</v>
      </c>
      <c r="K26" s="15">
        <f t="shared" si="2"/>
        <v>94</v>
      </c>
      <c r="L26" s="18">
        <f t="shared" si="3"/>
        <v>71</v>
      </c>
      <c r="M26" s="17" t="s">
        <v>313</v>
      </c>
      <c r="N26" s="14" t="s">
        <v>314</v>
      </c>
      <c r="O26" s="14" t="s">
        <v>309</v>
      </c>
      <c r="P26" s="18" t="s">
        <v>309</v>
      </c>
      <c r="Q26" s="98" t="s">
        <v>309</v>
      </c>
      <c r="R26" s="145" t="s">
        <v>309</v>
      </c>
    </row>
    <row r="27" spans="1:19" ht="19.5">
      <c r="A27" s="146" t="s">
        <v>275</v>
      </c>
      <c r="B27" s="120" t="s">
        <v>116</v>
      </c>
      <c r="C27" s="121">
        <v>40941</v>
      </c>
      <c r="D27" s="122">
        <v>19</v>
      </c>
      <c r="E27" s="14">
        <v>52</v>
      </c>
      <c r="F27" s="14">
        <v>46</v>
      </c>
      <c r="G27" s="15">
        <f t="shared" si="0"/>
        <v>98</v>
      </c>
      <c r="H27" s="16">
        <f t="shared" si="1"/>
        <v>79</v>
      </c>
      <c r="I27" s="17">
        <v>51</v>
      </c>
      <c r="J27" s="14">
        <v>56</v>
      </c>
      <c r="K27" s="15">
        <f t="shared" si="2"/>
        <v>107</v>
      </c>
      <c r="L27" s="18">
        <f t="shared" si="3"/>
        <v>88</v>
      </c>
      <c r="M27" s="17" t="s">
        <v>309</v>
      </c>
      <c r="N27" s="14" t="s">
        <v>309</v>
      </c>
      <c r="O27" s="14" t="s">
        <v>309</v>
      </c>
      <c r="P27" s="18" t="s">
        <v>309</v>
      </c>
      <c r="Q27" s="98" t="s">
        <v>309</v>
      </c>
      <c r="R27" s="145" t="s">
        <v>309</v>
      </c>
    </row>
    <row r="28" spans="1:19" ht="19.5">
      <c r="A28" s="146" t="s">
        <v>280</v>
      </c>
      <c r="B28" s="120" t="s">
        <v>20</v>
      </c>
      <c r="C28" s="121">
        <v>41178</v>
      </c>
      <c r="D28" s="122">
        <v>35</v>
      </c>
      <c r="E28" s="14">
        <v>58</v>
      </c>
      <c r="F28" s="14">
        <v>63</v>
      </c>
      <c r="G28" s="15">
        <f t="shared" si="0"/>
        <v>121</v>
      </c>
      <c r="H28" s="16">
        <f t="shared" si="1"/>
        <v>86</v>
      </c>
      <c r="I28" s="17">
        <v>58</v>
      </c>
      <c r="J28" s="14">
        <v>58</v>
      </c>
      <c r="K28" s="15">
        <f t="shared" si="2"/>
        <v>116</v>
      </c>
      <c r="L28" s="18">
        <f t="shared" si="3"/>
        <v>81</v>
      </c>
      <c r="M28" s="17" t="s">
        <v>309</v>
      </c>
      <c r="N28" s="14" t="s">
        <v>309</v>
      </c>
      <c r="O28" s="14" t="s">
        <v>309</v>
      </c>
      <c r="P28" s="18" t="s">
        <v>309</v>
      </c>
      <c r="Q28" s="98" t="s">
        <v>309</v>
      </c>
      <c r="R28" s="145" t="s">
        <v>309</v>
      </c>
    </row>
    <row r="29" spans="1:19" ht="19.5">
      <c r="A29" s="146" t="s">
        <v>279</v>
      </c>
      <c r="B29" s="120" t="s">
        <v>209</v>
      </c>
      <c r="C29" s="121">
        <v>41645</v>
      </c>
      <c r="D29" s="122">
        <v>27</v>
      </c>
      <c r="E29" s="14" t="s">
        <v>313</v>
      </c>
      <c r="F29" s="14" t="s">
        <v>314</v>
      </c>
      <c r="G29" s="14" t="s">
        <v>309</v>
      </c>
      <c r="H29" s="18" t="s">
        <v>309</v>
      </c>
      <c r="I29" s="17" t="s">
        <v>309</v>
      </c>
      <c r="J29" s="14" t="s">
        <v>309</v>
      </c>
      <c r="K29" s="14" t="s">
        <v>309</v>
      </c>
      <c r="L29" s="18" t="s">
        <v>309</v>
      </c>
      <c r="M29" s="17" t="s">
        <v>309</v>
      </c>
      <c r="N29" s="14" t="s">
        <v>309</v>
      </c>
      <c r="O29" s="14" t="s">
        <v>309</v>
      </c>
      <c r="P29" s="18" t="s">
        <v>309</v>
      </c>
      <c r="Q29" s="98" t="s">
        <v>309</v>
      </c>
      <c r="R29" s="145" t="s">
        <v>309</v>
      </c>
    </row>
    <row r="30" spans="1:19" ht="19.5">
      <c r="A30" s="146" t="s">
        <v>267</v>
      </c>
      <c r="B30" s="120" t="s">
        <v>268</v>
      </c>
      <c r="C30" s="121">
        <v>41599</v>
      </c>
      <c r="D30" s="122">
        <v>8</v>
      </c>
      <c r="E30" s="14">
        <v>44</v>
      </c>
      <c r="F30" s="14">
        <v>49</v>
      </c>
      <c r="G30" s="15">
        <f>SUM(E30:F30)</f>
        <v>93</v>
      </c>
      <c r="H30" s="16">
        <f>SUM(G30-D30)</f>
        <v>85</v>
      </c>
      <c r="I30" s="17" t="s">
        <v>385</v>
      </c>
      <c r="J30" s="14" t="s">
        <v>386</v>
      </c>
      <c r="K30" s="15" t="s">
        <v>387</v>
      </c>
      <c r="L30" s="18" t="s">
        <v>388</v>
      </c>
      <c r="M30" s="17" t="s">
        <v>309</v>
      </c>
      <c r="N30" s="14" t="s">
        <v>309</v>
      </c>
      <c r="O30" s="14" t="s">
        <v>309</v>
      </c>
      <c r="P30" s="18" t="s">
        <v>309</v>
      </c>
      <c r="Q30" s="98" t="s">
        <v>309</v>
      </c>
      <c r="R30" s="145" t="s">
        <v>309</v>
      </c>
    </row>
    <row r="31" spans="1:19" ht="20.25" thickBot="1">
      <c r="A31" s="147" t="s">
        <v>269</v>
      </c>
      <c r="B31" s="148" t="s">
        <v>129</v>
      </c>
      <c r="C31" s="149">
        <v>41149</v>
      </c>
      <c r="D31" s="150">
        <v>10</v>
      </c>
      <c r="E31" s="151">
        <v>41</v>
      </c>
      <c r="F31" s="151">
        <v>39</v>
      </c>
      <c r="G31" s="152">
        <f>SUM(E31:F31)</f>
        <v>80</v>
      </c>
      <c r="H31" s="153">
        <f>SUM(G31-D31)</f>
        <v>70</v>
      </c>
      <c r="I31" s="161" t="s">
        <v>385</v>
      </c>
      <c r="J31" s="151" t="s">
        <v>386</v>
      </c>
      <c r="K31" s="152" t="s">
        <v>387</v>
      </c>
      <c r="L31" s="156" t="s">
        <v>388</v>
      </c>
      <c r="M31" s="161" t="s">
        <v>309</v>
      </c>
      <c r="N31" s="151" t="s">
        <v>309</v>
      </c>
      <c r="O31" s="151" t="s">
        <v>309</v>
      </c>
      <c r="P31" s="156" t="s">
        <v>309</v>
      </c>
      <c r="Q31" s="162" t="s">
        <v>389</v>
      </c>
      <c r="R31" s="164" t="s">
        <v>390</v>
      </c>
    </row>
  </sheetData>
  <sortState xmlns:xlrd2="http://schemas.microsoft.com/office/spreadsheetml/2017/richdata2" ref="A11:R31">
    <sortCondition ref="R11:R31"/>
    <sortCondition ref="O11:O31"/>
    <sortCondition ref="K11:K31"/>
  </sortState>
  <mergeCells count="10">
    <mergeCell ref="E9:H9"/>
    <mergeCell ref="I9:L9"/>
    <mergeCell ref="M9:P9"/>
    <mergeCell ref="A6:R6"/>
    <mergeCell ref="A8:R8"/>
    <mergeCell ref="A1:R1"/>
    <mergeCell ref="A2:R2"/>
    <mergeCell ref="A3:R3"/>
    <mergeCell ref="A4:R4"/>
    <mergeCell ref="A5:R5"/>
  </mergeCells>
  <phoneticPr fontId="0" type="noConversion"/>
  <printOptions horizontalCentered="1" verticalCentered="1"/>
  <pageMargins left="0" right="0" top="0" bottom="0" header="0" footer="0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F3DA4-D0AD-4043-A8E8-FCD20DBA9168}">
  <sheetPr>
    <tabColor rgb="FF00B050"/>
  </sheetPr>
  <dimension ref="A1:G62"/>
  <sheetViews>
    <sheetView zoomScale="70" zoomScaleNormal="70" workbookViewId="0">
      <selection sqref="A1:G1"/>
    </sheetView>
  </sheetViews>
  <sheetFormatPr baseColWidth="10" defaultRowHeight="12.75"/>
  <cols>
    <col min="1" max="1" width="7.85546875" customWidth="1"/>
    <col min="3" max="3" width="47.85546875" customWidth="1"/>
    <col min="4" max="6" width="7.7109375" customWidth="1"/>
    <col min="7" max="7" width="8.85546875" customWidth="1"/>
  </cols>
  <sheetData>
    <row r="1" spans="1:7" ht="19.5" customHeight="1">
      <c r="A1" s="253" t="s">
        <v>65</v>
      </c>
      <c r="B1" s="253"/>
      <c r="C1" s="253"/>
      <c r="D1" s="253"/>
      <c r="E1" s="253"/>
      <c r="F1" s="253"/>
      <c r="G1" s="253"/>
    </row>
    <row r="2" spans="1:7" ht="19.5">
      <c r="A2" s="254" t="s">
        <v>20</v>
      </c>
      <c r="B2" s="254"/>
      <c r="C2" s="254"/>
      <c r="D2" s="254"/>
      <c r="E2" s="254"/>
      <c r="F2" s="254"/>
      <c r="G2" s="254"/>
    </row>
    <row r="3" spans="1:7" ht="17.25">
      <c r="A3" s="249" t="s">
        <v>66</v>
      </c>
      <c r="B3" s="250"/>
      <c r="C3" s="250"/>
      <c r="D3" s="250"/>
      <c r="E3" s="250"/>
      <c r="F3" s="250"/>
      <c r="G3" s="251"/>
    </row>
    <row r="4" spans="1:7" ht="18" thickBot="1">
      <c r="A4" s="252" t="s">
        <v>67</v>
      </c>
      <c r="B4" s="252"/>
      <c r="C4" s="252"/>
      <c r="D4" s="252"/>
      <c r="E4" s="252"/>
      <c r="F4" s="252"/>
      <c r="G4" s="252"/>
    </row>
    <row r="5" spans="1:7" ht="13.5" thickBot="1">
      <c r="A5" s="126" t="s">
        <v>52</v>
      </c>
      <c r="B5" s="127"/>
      <c r="C5" s="126" t="s">
        <v>53</v>
      </c>
      <c r="D5" s="126" t="s">
        <v>54</v>
      </c>
      <c r="E5" s="126" t="s">
        <v>55</v>
      </c>
      <c r="F5" s="126" t="s">
        <v>56</v>
      </c>
      <c r="G5" s="128" t="s">
        <v>57</v>
      </c>
    </row>
    <row r="6" spans="1:7" s="133" customFormat="1" ht="35.1" customHeight="1" thickBot="1">
      <c r="A6" s="129">
        <v>1</v>
      </c>
      <c r="B6" s="130"/>
      <c r="C6" s="131" t="s">
        <v>60</v>
      </c>
      <c r="D6" s="132">
        <f>SUM(D7:D8)</f>
        <v>155</v>
      </c>
      <c r="E6" s="132">
        <f>SUM(E7:E8)</f>
        <v>146</v>
      </c>
      <c r="F6" s="132">
        <f>SUM(F7:F8)</f>
        <v>141</v>
      </c>
      <c r="G6" s="132">
        <f>SUM(D6:F6)</f>
        <v>442</v>
      </c>
    </row>
    <row r="7" spans="1:7" s="133" customFormat="1" ht="19.5" thickBot="1">
      <c r="A7"/>
      <c r="B7"/>
      <c r="C7" s="134" t="s">
        <v>80</v>
      </c>
      <c r="D7" s="135">
        <v>75</v>
      </c>
      <c r="E7" s="135">
        <v>74</v>
      </c>
      <c r="F7" s="135">
        <v>71</v>
      </c>
    </row>
    <row r="8" spans="1:7" s="133" customFormat="1" ht="19.5" thickBot="1">
      <c r="A8"/>
      <c r="B8"/>
      <c r="C8" s="136" t="s">
        <v>49</v>
      </c>
      <c r="D8" s="135">
        <v>80</v>
      </c>
      <c r="E8" s="135">
        <v>72</v>
      </c>
      <c r="F8" s="137">
        <v>70</v>
      </c>
    </row>
    <row r="9" spans="1:7" ht="6" customHeight="1" thickBot="1"/>
    <row r="10" spans="1:7" ht="13.5" thickBot="1">
      <c r="A10" s="126" t="s">
        <v>52</v>
      </c>
      <c r="B10" s="127"/>
      <c r="C10" s="126" t="s">
        <v>53</v>
      </c>
      <c r="D10" s="126" t="s">
        <v>54</v>
      </c>
      <c r="E10" s="126" t="s">
        <v>55</v>
      </c>
      <c r="F10" s="126" t="s">
        <v>56</v>
      </c>
      <c r="G10" s="128" t="s">
        <v>57</v>
      </c>
    </row>
    <row r="11" spans="1:7" s="133" customFormat="1" ht="35.1" customHeight="1" thickBot="1">
      <c r="A11" s="129">
        <v>2</v>
      </c>
      <c r="B11" s="130"/>
      <c r="C11" s="131" t="s">
        <v>58</v>
      </c>
      <c r="D11" s="132">
        <f>SUM(D12:D13)</f>
        <v>150</v>
      </c>
      <c r="E11" s="132">
        <f>SUM(E12:E13)</f>
        <v>144</v>
      </c>
      <c r="F11" s="132">
        <f>SUM(F12:F13)</f>
        <v>149</v>
      </c>
      <c r="G11" s="132">
        <f>SUM(D11:F11)</f>
        <v>443</v>
      </c>
    </row>
    <row r="12" spans="1:7" s="133" customFormat="1" ht="19.5" thickBot="1">
      <c r="A12"/>
      <c r="B12"/>
      <c r="C12" s="134" t="s">
        <v>50</v>
      </c>
      <c r="D12" s="135">
        <v>75</v>
      </c>
      <c r="E12" s="135">
        <v>73</v>
      </c>
      <c r="F12" s="135">
        <v>74</v>
      </c>
    </row>
    <row r="13" spans="1:7" s="133" customFormat="1" ht="19.5" thickBot="1">
      <c r="A13"/>
      <c r="B13"/>
      <c r="C13" s="136" t="s">
        <v>86</v>
      </c>
      <c r="D13" s="135">
        <v>75</v>
      </c>
      <c r="E13" s="135">
        <v>71</v>
      </c>
      <c r="F13" s="137">
        <v>75</v>
      </c>
    </row>
    <row r="14" spans="1:7" ht="6" customHeight="1" thickBot="1"/>
    <row r="15" spans="1:7" ht="13.5" thickBot="1">
      <c r="A15" s="126" t="s">
        <v>52</v>
      </c>
      <c r="B15" s="127"/>
      <c r="C15" s="126" t="s">
        <v>53</v>
      </c>
      <c r="D15" s="126" t="s">
        <v>54</v>
      </c>
      <c r="E15" s="126" t="s">
        <v>55</v>
      </c>
      <c r="F15" s="126" t="s">
        <v>56</v>
      </c>
      <c r="G15" s="128" t="s">
        <v>57</v>
      </c>
    </row>
    <row r="16" spans="1:7" s="133" customFormat="1" ht="35.1" customHeight="1" thickBot="1">
      <c r="A16" s="129">
        <v>3</v>
      </c>
      <c r="B16" s="130"/>
      <c r="C16" s="131" t="s">
        <v>59</v>
      </c>
      <c r="D16" s="132">
        <f>SUM(D17:D18)</f>
        <v>154</v>
      </c>
      <c r="E16" s="132">
        <f>SUM(E17:E18)</f>
        <v>143</v>
      </c>
      <c r="F16" s="132">
        <f>SUM(F17:F18)</f>
        <v>151</v>
      </c>
      <c r="G16" s="132">
        <f>SUM(D16:F16)</f>
        <v>448</v>
      </c>
    </row>
    <row r="17" spans="1:7" s="133" customFormat="1" ht="19.5" thickBot="1">
      <c r="A17"/>
      <c r="B17"/>
      <c r="C17" s="134" t="s">
        <v>47</v>
      </c>
      <c r="D17" s="135">
        <v>75</v>
      </c>
      <c r="E17" s="135">
        <v>73</v>
      </c>
      <c r="F17" s="135">
        <v>75</v>
      </c>
    </row>
    <row r="18" spans="1:7" s="133" customFormat="1" ht="19.5" thickBot="1">
      <c r="A18"/>
      <c r="B18"/>
      <c r="C18" s="136" t="s">
        <v>85</v>
      </c>
      <c r="D18" s="135">
        <v>79</v>
      </c>
      <c r="E18" s="135">
        <v>70</v>
      </c>
      <c r="F18" s="137">
        <v>76</v>
      </c>
    </row>
    <row r="19" spans="1:7" ht="6" customHeight="1" thickBot="1"/>
    <row r="20" spans="1:7" ht="13.5" thickBot="1">
      <c r="A20" s="126">
        <v>4</v>
      </c>
      <c r="B20" s="127"/>
      <c r="C20" s="126" t="s">
        <v>53</v>
      </c>
      <c r="D20" s="126" t="s">
        <v>54</v>
      </c>
      <c r="E20" s="126" t="s">
        <v>55</v>
      </c>
      <c r="F20" s="126" t="s">
        <v>56</v>
      </c>
      <c r="G20" s="128" t="s">
        <v>57</v>
      </c>
    </row>
    <row r="21" spans="1:7" s="133" customFormat="1" ht="35.1" customHeight="1" thickBot="1">
      <c r="A21" s="129">
        <v>4</v>
      </c>
      <c r="B21" s="130"/>
      <c r="C21" s="131" t="s">
        <v>48</v>
      </c>
      <c r="D21" s="132">
        <f>SUM(D22:D23)</f>
        <v>143</v>
      </c>
      <c r="E21" s="132">
        <f>SUM(E22:E23)</f>
        <v>153</v>
      </c>
      <c r="F21" s="132">
        <f>SUM(F22:F23)</f>
        <v>152</v>
      </c>
      <c r="G21" s="132">
        <f>SUM(D21:F21)</f>
        <v>448</v>
      </c>
    </row>
    <row r="22" spans="1:7" s="133" customFormat="1" ht="19.5" thickBot="1">
      <c r="A22"/>
      <c r="B22"/>
      <c r="C22" s="134" t="s">
        <v>93</v>
      </c>
      <c r="D22" s="135">
        <v>71</v>
      </c>
      <c r="E22" s="135">
        <v>77</v>
      </c>
      <c r="F22" s="135">
        <v>80</v>
      </c>
    </row>
    <row r="23" spans="1:7" s="133" customFormat="1" ht="19.5" thickBot="1">
      <c r="A23"/>
      <c r="B23"/>
      <c r="C23" s="136" t="s">
        <v>94</v>
      </c>
      <c r="D23" s="135">
        <v>72</v>
      </c>
      <c r="E23" s="135">
        <v>76</v>
      </c>
      <c r="F23" s="137">
        <v>72</v>
      </c>
    </row>
    <row r="24" spans="1:7" ht="6" customHeight="1" thickBot="1"/>
    <row r="25" spans="1:7" ht="13.5" thickBot="1">
      <c r="A25" s="126" t="s">
        <v>52</v>
      </c>
      <c r="B25" s="127"/>
      <c r="C25" s="126" t="s">
        <v>53</v>
      </c>
      <c r="D25" s="126" t="s">
        <v>54</v>
      </c>
      <c r="E25" s="126" t="s">
        <v>55</v>
      </c>
      <c r="F25" s="126" t="s">
        <v>56</v>
      </c>
      <c r="G25" s="128" t="s">
        <v>57</v>
      </c>
    </row>
    <row r="26" spans="1:7" s="133" customFormat="1" ht="35.1" customHeight="1" thickBot="1">
      <c r="A26" s="129">
        <v>5</v>
      </c>
      <c r="B26" s="138" t="s">
        <v>62</v>
      </c>
      <c r="C26" s="131" t="s">
        <v>108</v>
      </c>
      <c r="D26" s="132">
        <f>SUM(D27:D28)</f>
        <v>145</v>
      </c>
      <c r="E26" s="132">
        <f>SUM(E27:E28)</f>
        <v>149</v>
      </c>
      <c r="F26" s="132">
        <f>SUM(F27:F28)</f>
        <v>158</v>
      </c>
      <c r="G26" s="132">
        <f>SUM(D26:F26)</f>
        <v>452</v>
      </c>
    </row>
    <row r="27" spans="1:7" s="133" customFormat="1" ht="19.5" thickBot="1">
      <c r="A27"/>
      <c r="B27"/>
      <c r="C27" s="134" t="s">
        <v>78</v>
      </c>
      <c r="D27" s="135">
        <v>72</v>
      </c>
      <c r="E27" s="135">
        <v>75</v>
      </c>
      <c r="F27" s="135">
        <v>80</v>
      </c>
    </row>
    <row r="28" spans="1:7" s="133" customFormat="1" ht="19.5" thickBot="1">
      <c r="A28"/>
      <c r="B28"/>
      <c r="C28" s="136" t="s">
        <v>79</v>
      </c>
      <c r="D28" s="135">
        <v>73</v>
      </c>
      <c r="E28" s="135">
        <v>74</v>
      </c>
      <c r="F28" s="137">
        <v>78</v>
      </c>
    </row>
    <row r="29" spans="1:7" ht="6" customHeight="1" thickBot="1"/>
    <row r="30" spans="1:7" ht="13.5" thickBot="1">
      <c r="A30" s="126" t="s">
        <v>52</v>
      </c>
      <c r="B30" s="127"/>
      <c r="C30" s="126" t="s">
        <v>53</v>
      </c>
      <c r="D30" s="126" t="s">
        <v>54</v>
      </c>
      <c r="E30" s="126" t="s">
        <v>55</v>
      </c>
      <c r="F30" s="126" t="s">
        <v>56</v>
      </c>
      <c r="G30" s="128" t="s">
        <v>57</v>
      </c>
    </row>
    <row r="31" spans="1:7" s="133" customFormat="1" ht="35.1" customHeight="1" thickBot="1">
      <c r="A31" s="129">
        <v>6</v>
      </c>
      <c r="B31" s="130"/>
      <c r="C31" s="131" t="s">
        <v>8</v>
      </c>
      <c r="D31" s="132">
        <f>SUM(D32:D33)</f>
        <v>150</v>
      </c>
      <c r="E31" s="132">
        <f>SUM(E32:E33)</f>
        <v>145</v>
      </c>
      <c r="F31" s="132">
        <f>SUM(F32:F33)</f>
        <v>161</v>
      </c>
      <c r="G31" s="132">
        <f>SUM(D31:F31)</f>
        <v>456</v>
      </c>
    </row>
    <row r="32" spans="1:7" s="133" customFormat="1" ht="19.5" thickBot="1">
      <c r="A32"/>
      <c r="B32"/>
      <c r="C32" s="134" t="s">
        <v>87</v>
      </c>
      <c r="D32" s="135">
        <v>78</v>
      </c>
      <c r="E32" s="135">
        <v>71</v>
      </c>
      <c r="F32" s="135">
        <v>84</v>
      </c>
    </row>
    <row r="33" spans="1:7" s="133" customFormat="1" ht="19.5" thickBot="1">
      <c r="A33"/>
      <c r="B33"/>
      <c r="C33" s="136" t="s">
        <v>88</v>
      </c>
      <c r="D33" s="135">
        <v>72</v>
      </c>
      <c r="E33" s="135">
        <v>74</v>
      </c>
      <c r="F33" s="137">
        <v>77</v>
      </c>
    </row>
    <row r="34" spans="1:7" ht="6" customHeight="1" thickBot="1"/>
    <row r="35" spans="1:7" ht="13.5" thickBot="1">
      <c r="A35" s="126" t="s">
        <v>52</v>
      </c>
      <c r="B35" s="127"/>
      <c r="C35" s="126" t="s">
        <v>53</v>
      </c>
      <c r="D35" s="126" t="s">
        <v>54</v>
      </c>
      <c r="E35" s="126" t="s">
        <v>55</v>
      </c>
      <c r="F35" s="126" t="s">
        <v>56</v>
      </c>
      <c r="G35" s="128" t="s">
        <v>57</v>
      </c>
    </row>
    <row r="36" spans="1:7" ht="39" customHeight="1" thickBot="1">
      <c r="A36" s="129">
        <v>7</v>
      </c>
      <c r="B36" s="130"/>
      <c r="C36" s="131" t="s">
        <v>107</v>
      </c>
      <c r="D36" s="132">
        <f>SUM(D37:D38)</f>
        <v>158</v>
      </c>
      <c r="E36" s="132">
        <f>SUM(E37:E38)</f>
        <v>153</v>
      </c>
      <c r="F36" s="132">
        <f>SUM(F37:F38)</f>
        <v>152</v>
      </c>
      <c r="G36" s="132">
        <f>SUM(D36:F36)</f>
        <v>463</v>
      </c>
    </row>
    <row r="37" spans="1:7" ht="19.5" thickBot="1">
      <c r="C37" s="134" t="s">
        <v>89</v>
      </c>
      <c r="D37" s="135">
        <v>77</v>
      </c>
      <c r="E37" s="135">
        <v>74</v>
      </c>
      <c r="F37" s="135">
        <v>75</v>
      </c>
      <c r="G37" s="133"/>
    </row>
    <row r="38" spans="1:7" ht="19.5" thickBot="1">
      <c r="C38" s="136" t="s">
        <v>90</v>
      </c>
      <c r="D38" s="135">
        <v>81</v>
      </c>
      <c r="E38" s="135">
        <v>79</v>
      </c>
      <c r="F38" s="137">
        <v>77</v>
      </c>
      <c r="G38" s="133"/>
    </row>
    <row r="39" spans="1:7" ht="6" customHeight="1" thickBot="1"/>
    <row r="40" spans="1:7" ht="13.5" thickBot="1">
      <c r="A40" s="126" t="s">
        <v>52</v>
      </c>
      <c r="B40" s="127"/>
      <c r="C40" s="126" t="s">
        <v>53</v>
      </c>
      <c r="D40" s="126" t="s">
        <v>54</v>
      </c>
      <c r="E40" s="126" t="s">
        <v>55</v>
      </c>
      <c r="F40" s="126" t="s">
        <v>56</v>
      </c>
      <c r="G40" s="128" t="s">
        <v>57</v>
      </c>
    </row>
    <row r="41" spans="1:7" ht="36.75" thickBot="1">
      <c r="A41" s="129">
        <v>8</v>
      </c>
      <c r="B41" s="130"/>
      <c r="C41" s="131" t="s">
        <v>63</v>
      </c>
      <c r="D41" s="132">
        <f>SUM(D42:D43)</f>
        <v>160</v>
      </c>
      <c r="E41" s="132">
        <f>SUM(E42:E43)</f>
        <v>157</v>
      </c>
      <c r="F41" s="132">
        <f>SUM(F42:F43)</f>
        <v>162</v>
      </c>
      <c r="G41" s="132">
        <f>SUM(D41:F41)</f>
        <v>479</v>
      </c>
    </row>
    <row r="42" spans="1:7" ht="19.5" thickBot="1">
      <c r="C42" s="134" t="s">
        <v>81</v>
      </c>
      <c r="D42" s="135">
        <v>82</v>
      </c>
      <c r="E42" s="135">
        <v>79</v>
      </c>
      <c r="F42" s="135">
        <v>81</v>
      </c>
      <c r="G42" s="133"/>
    </row>
    <row r="43" spans="1:7" ht="19.5" thickBot="1">
      <c r="C43" s="136" t="s">
        <v>82</v>
      </c>
      <c r="D43" s="135">
        <v>78</v>
      </c>
      <c r="E43" s="135">
        <v>78</v>
      </c>
      <c r="F43" s="137">
        <v>81</v>
      </c>
      <c r="G43" s="133"/>
    </row>
    <row r="44" spans="1:7" ht="18.75">
      <c r="C44" s="139"/>
      <c r="G44" s="133"/>
    </row>
    <row r="45" spans="1:7" ht="18.75">
      <c r="C45" s="139"/>
      <c r="G45" s="133"/>
    </row>
    <row r="46" spans="1:7" ht="18.75">
      <c r="C46" s="139"/>
      <c r="G46" s="133"/>
    </row>
    <row r="47" spans="1:7" ht="18.75">
      <c r="C47" s="139"/>
      <c r="G47" s="133"/>
    </row>
    <row r="48" spans="1:7" ht="18.75">
      <c r="C48" s="139"/>
      <c r="G48" s="133"/>
    </row>
    <row r="49" spans="1:7" ht="19.5" customHeight="1">
      <c r="A49" s="253" t="str">
        <f>A1</f>
        <v>39° TORNEO AMISTAD</v>
      </c>
      <c r="B49" s="253"/>
      <c r="C49" s="253"/>
      <c r="D49" s="253"/>
      <c r="E49" s="253"/>
      <c r="F49" s="253"/>
      <c r="G49" s="253"/>
    </row>
    <row r="50" spans="1:7" ht="19.5">
      <c r="A50" s="254" t="s">
        <v>20</v>
      </c>
      <c r="B50" s="254"/>
      <c r="C50" s="254"/>
      <c r="D50" s="254"/>
      <c r="E50" s="254"/>
      <c r="F50" s="254"/>
      <c r="G50" s="254"/>
    </row>
    <row r="51" spans="1:7" ht="17.25">
      <c r="A51" s="249" t="s">
        <v>51</v>
      </c>
      <c r="B51" s="250"/>
      <c r="C51" s="250"/>
      <c r="D51" s="250"/>
      <c r="E51" s="250"/>
      <c r="F51" s="250"/>
      <c r="G51" s="251"/>
    </row>
    <row r="52" spans="1:7" ht="17.25">
      <c r="A52" s="252" t="str">
        <f>A4</f>
        <v>11; 12 Y 13 DE FEBRERO DE 2025</v>
      </c>
      <c r="B52" s="252"/>
      <c r="C52" s="252"/>
      <c r="D52" s="252"/>
      <c r="E52" s="252"/>
      <c r="F52" s="252"/>
      <c r="G52" s="252"/>
    </row>
    <row r="53" spans="1:7" ht="6" customHeight="1" thickBot="1"/>
    <row r="54" spans="1:7" ht="13.5" thickBot="1">
      <c r="A54" s="126" t="s">
        <v>52</v>
      </c>
      <c r="B54" s="127"/>
      <c r="C54" s="126" t="s">
        <v>53</v>
      </c>
      <c r="D54" s="126" t="s">
        <v>54</v>
      </c>
      <c r="E54" s="126" t="s">
        <v>55</v>
      </c>
      <c r="F54" s="126" t="s">
        <v>56</v>
      </c>
      <c r="G54" s="128" t="s">
        <v>57</v>
      </c>
    </row>
    <row r="55" spans="1:7" s="133" customFormat="1" ht="35.1" customHeight="1" thickBot="1">
      <c r="A55" s="129">
        <v>9</v>
      </c>
      <c r="B55" s="130"/>
      <c r="C55" s="131" t="s">
        <v>64</v>
      </c>
      <c r="D55" s="132">
        <f>SUM(D56:D57)</f>
        <v>156</v>
      </c>
      <c r="E55" s="132">
        <f>SUM(E56:E57)</f>
        <v>166</v>
      </c>
      <c r="F55" s="132">
        <f>SUM(F56:F57)</f>
        <v>159</v>
      </c>
      <c r="G55" s="132">
        <f>SUM(D55:F55)</f>
        <v>481</v>
      </c>
    </row>
    <row r="56" spans="1:7" s="133" customFormat="1" ht="19.5" thickBot="1">
      <c r="A56"/>
      <c r="B56"/>
      <c r="C56" s="134" t="s">
        <v>91</v>
      </c>
      <c r="D56" s="135">
        <v>74</v>
      </c>
      <c r="E56" s="135">
        <v>81</v>
      </c>
      <c r="F56" s="135">
        <v>78</v>
      </c>
    </row>
    <row r="57" spans="1:7" s="133" customFormat="1" ht="19.5" thickBot="1">
      <c r="A57"/>
      <c r="B57"/>
      <c r="C57" s="136" t="s">
        <v>92</v>
      </c>
      <c r="D57" s="135">
        <v>82</v>
      </c>
      <c r="E57" s="135">
        <v>85</v>
      </c>
      <c r="F57" s="137">
        <v>81</v>
      </c>
    </row>
    <row r="58" spans="1:7" ht="6" customHeight="1" thickBot="1"/>
    <row r="59" spans="1:7" ht="13.5" thickBot="1">
      <c r="A59" s="126" t="s">
        <v>52</v>
      </c>
      <c r="B59" s="127"/>
      <c r="C59" s="126" t="s">
        <v>53</v>
      </c>
      <c r="D59" s="126" t="s">
        <v>54</v>
      </c>
      <c r="E59" s="126" t="s">
        <v>55</v>
      </c>
      <c r="F59" s="126" t="s">
        <v>56</v>
      </c>
      <c r="G59" s="128" t="s">
        <v>57</v>
      </c>
    </row>
    <row r="60" spans="1:7" s="133" customFormat="1" ht="35.1" customHeight="1" thickBot="1">
      <c r="A60" s="129">
        <v>10</v>
      </c>
      <c r="B60" s="130"/>
      <c r="C60" s="131" t="s">
        <v>61</v>
      </c>
      <c r="D60" s="132">
        <f>SUM(D61:D62)</f>
        <v>163</v>
      </c>
      <c r="E60" s="132">
        <f>SUM(E61:E62)</f>
        <v>165</v>
      </c>
      <c r="F60" s="132">
        <f>SUM(F61:F62)</f>
        <v>165</v>
      </c>
      <c r="G60" s="132">
        <f>SUM(D60:F60)</f>
        <v>493</v>
      </c>
    </row>
    <row r="61" spans="1:7" s="133" customFormat="1" ht="19.5" thickBot="1">
      <c r="A61"/>
      <c r="B61"/>
      <c r="C61" s="134" t="s">
        <v>83</v>
      </c>
      <c r="D61" s="135">
        <v>79</v>
      </c>
      <c r="E61" s="135">
        <v>81</v>
      </c>
      <c r="F61" s="135">
        <v>80</v>
      </c>
    </row>
    <row r="62" spans="1:7" s="133" customFormat="1" ht="19.5" thickBot="1">
      <c r="A62"/>
      <c r="B62"/>
      <c r="C62" s="136" t="s">
        <v>84</v>
      </c>
      <c r="D62" s="135">
        <v>84</v>
      </c>
      <c r="E62" s="135">
        <v>84</v>
      </c>
      <c r="F62" s="137">
        <v>85</v>
      </c>
    </row>
  </sheetData>
  <mergeCells count="8">
    <mergeCell ref="A51:G51"/>
    <mergeCell ref="A52:G52"/>
    <mergeCell ref="A1:G1"/>
    <mergeCell ref="A2:G2"/>
    <mergeCell ref="A3:G3"/>
    <mergeCell ref="A4:G4"/>
    <mergeCell ref="A49:G49"/>
    <mergeCell ref="A50:G50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B9A53-98C5-4B0E-B486-2DCBB4CD96DD}">
  <sheetPr>
    <tabColor rgb="FF00B0F0"/>
  </sheetPr>
  <dimension ref="A1:G33"/>
  <sheetViews>
    <sheetView zoomScale="85" zoomScaleNormal="85" workbookViewId="0">
      <selection sqref="A1:G1"/>
    </sheetView>
  </sheetViews>
  <sheetFormatPr baseColWidth="10" defaultRowHeight="12.75"/>
  <cols>
    <col min="1" max="1" width="7.85546875" customWidth="1"/>
    <col min="2" max="2" width="9.85546875" customWidth="1"/>
    <col min="3" max="3" width="47.85546875" customWidth="1"/>
    <col min="4" max="6" width="7.7109375" customWidth="1"/>
    <col min="7" max="7" width="8.85546875" customWidth="1"/>
  </cols>
  <sheetData>
    <row r="1" spans="1:7" ht="19.5" customHeight="1">
      <c r="A1" s="253" t="s">
        <v>65</v>
      </c>
      <c r="B1" s="253"/>
      <c r="C1" s="253"/>
      <c r="D1" s="253"/>
      <c r="E1" s="253"/>
      <c r="F1" s="253"/>
      <c r="G1" s="253"/>
    </row>
    <row r="2" spans="1:7" ht="19.5">
      <c r="A2" s="254" t="s">
        <v>20</v>
      </c>
      <c r="B2" s="254"/>
      <c r="C2" s="254"/>
      <c r="D2" s="254"/>
      <c r="E2" s="254"/>
      <c r="F2" s="254"/>
      <c r="G2" s="254"/>
    </row>
    <row r="3" spans="1:7" ht="17.25">
      <c r="A3" s="249" t="s">
        <v>95</v>
      </c>
      <c r="B3" s="250"/>
      <c r="C3" s="250"/>
      <c r="D3" s="250"/>
      <c r="E3" s="250"/>
      <c r="F3" s="250"/>
      <c r="G3" s="251"/>
    </row>
    <row r="4" spans="1:7" ht="18" thickBot="1">
      <c r="A4" s="252" t="s">
        <v>67</v>
      </c>
      <c r="B4" s="252"/>
      <c r="C4" s="252"/>
      <c r="D4" s="252"/>
      <c r="E4" s="252"/>
      <c r="F4" s="252"/>
      <c r="G4" s="252"/>
    </row>
    <row r="5" spans="1:7" ht="13.5" thickBot="1">
      <c r="A5" s="126"/>
      <c r="B5" s="127"/>
      <c r="C5" s="126" t="s">
        <v>53</v>
      </c>
      <c r="D5" s="126" t="s">
        <v>54</v>
      </c>
      <c r="E5" s="126" t="s">
        <v>55</v>
      </c>
      <c r="F5" s="126" t="s">
        <v>56</v>
      </c>
      <c r="G5" s="128" t="s">
        <v>57</v>
      </c>
    </row>
    <row r="6" spans="1:7" s="133" customFormat="1" ht="35.1" customHeight="1" thickBot="1">
      <c r="A6" s="129">
        <v>1</v>
      </c>
      <c r="B6" s="130"/>
      <c r="C6" s="131" t="s">
        <v>58</v>
      </c>
      <c r="D6" s="132">
        <f>SUM(D7:D8)</f>
        <v>157</v>
      </c>
      <c r="E6" s="132">
        <f>SUM(E7:E8)</f>
        <v>152</v>
      </c>
      <c r="F6" s="132">
        <f>SUM(F7:F8)</f>
        <v>155</v>
      </c>
      <c r="G6" s="132">
        <f>SUM(D6:F6)</f>
        <v>464</v>
      </c>
    </row>
    <row r="7" spans="1:7" s="133" customFormat="1" ht="19.5" thickBot="1">
      <c r="A7"/>
      <c r="B7"/>
      <c r="C7" s="134" t="s">
        <v>100</v>
      </c>
      <c r="D7" s="135">
        <v>80</v>
      </c>
      <c r="E7" s="135">
        <v>85</v>
      </c>
      <c r="F7" s="135">
        <v>78</v>
      </c>
    </row>
    <row r="8" spans="1:7" s="133" customFormat="1" ht="19.5" thickBot="1">
      <c r="A8"/>
      <c r="B8"/>
      <c r="C8" s="136" t="s">
        <v>101</v>
      </c>
      <c r="D8" s="135">
        <v>77</v>
      </c>
      <c r="E8" s="135">
        <v>67</v>
      </c>
      <c r="F8" s="137">
        <v>77</v>
      </c>
    </row>
    <row r="9" spans="1:7" ht="6" customHeight="1" thickBot="1"/>
    <row r="10" spans="1:7" ht="13.5" thickBot="1">
      <c r="A10" s="126" t="s">
        <v>52</v>
      </c>
      <c r="B10" s="127"/>
      <c r="C10" s="126" t="s">
        <v>53</v>
      </c>
      <c r="D10" s="126" t="s">
        <v>54</v>
      </c>
      <c r="E10" s="126" t="s">
        <v>55</v>
      </c>
      <c r="F10" s="126" t="s">
        <v>56</v>
      </c>
      <c r="G10" s="128" t="s">
        <v>57</v>
      </c>
    </row>
    <row r="11" spans="1:7" s="133" customFormat="1" ht="35.1" customHeight="1" thickBot="1">
      <c r="A11" s="129">
        <v>2</v>
      </c>
      <c r="B11" s="138" t="s">
        <v>62</v>
      </c>
      <c r="C11" s="131" t="s">
        <v>108</v>
      </c>
      <c r="D11" s="132">
        <f>SUM(D12:D13)</f>
        <v>153</v>
      </c>
      <c r="E11" s="132">
        <f>SUM(E12:E13)</f>
        <v>158</v>
      </c>
      <c r="F11" s="132">
        <f>SUM(F12:F13)</f>
        <v>155</v>
      </c>
      <c r="G11" s="132">
        <f>SUM(D11:F11)</f>
        <v>466</v>
      </c>
    </row>
    <row r="12" spans="1:7" s="133" customFormat="1" ht="19.5" thickBot="1">
      <c r="A12"/>
      <c r="B12"/>
      <c r="C12" s="134" t="s">
        <v>96</v>
      </c>
      <c r="D12" s="135">
        <v>79</v>
      </c>
      <c r="E12" s="135">
        <v>79</v>
      </c>
      <c r="F12" s="135">
        <v>76</v>
      </c>
    </row>
    <row r="13" spans="1:7" s="133" customFormat="1" ht="19.5" thickBot="1">
      <c r="A13"/>
      <c r="B13"/>
      <c r="C13" s="136" t="s">
        <v>97</v>
      </c>
      <c r="D13" s="135">
        <v>74</v>
      </c>
      <c r="E13" s="135">
        <v>79</v>
      </c>
      <c r="F13" s="137">
        <v>79</v>
      </c>
    </row>
    <row r="14" spans="1:7" ht="6" customHeight="1" thickBot="1"/>
    <row r="15" spans="1:7" ht="13.5" thickBot="1">
      <c r="A15" s="126" t="s">
        <v>52</v>
      </c>
      <c r="B15" s="127"/>
      <c r="C15" s="126" t="s">
        <v>53</v>
      </c>
      <c r="D15" s="126" t="s">
        <v>54</v>
      </c>
      <c r="E15" s="126" t="s">
        <v>55</v>
      </c>
      <c r="F15" s="126" t="s">
        <v>56</v>
      </c>
      <c r="G15" s="128" t="s">
        <v>57</v>
      </c>
    </row>
    <row r="16" spans="1:7" s="133" customFormat="1" ht="35.1" customHeight="1" thickBot="1">
      <c r="A16" s="129">
        <v>3</v>
      </c>
      <c r="B16" s="130"/>
      <c r="C16" s="131" t="s">
        <v>107</v>
      </c>
      <c r="D16" s="132">
        <f>SUM(D17:D18)</f>
        <v>160</v>
      </c>
      <c r="E16" s="132">
        <f>SUM(E17:E18)</f>
        <v>157</v>
      </c>
      <c r="F16" s="132">
        <f>SUM(F17:F18)</f>
        <v>150</v>
      </c>
      <c r="G16" s="132">
        <f>SUM(D16:F16)</f>
        <v>467</v>
      </c>
    </row>
    <row r="17" spans="1:7" s="133" customFormat="1" ht="19.5" thickBot="1">
      <c r="A17"/>
      <c r="B17"/>
      <c r="C17" s="134" t="s">
        <v>104</v>
      </c>
      <c r="D17" s="135">
        <v>85</v>
      </c>
      <c r="E17" s="135">
        <v>79</v>
      </c>
      <c r="F17" s="135">
        <v>76</v>
      </c>
    </row>
    <row r="18" spans="1:7" s="133" customFormat="1" ht="19.5" thickBot="1">
      <c r="A18"/>
      <c r="B18"/>
      <c r="C18" s="136" t="s">
        <v>105</v>
      </c>
      <c r="D18" s="135">
        <v>75</v>
      </c>
      <c r="E18" s="135">
        <v>78</v>
      </c>
      <c r="F18" s="137">
        <v>74</v>
      </c>
    </row>
    <row r="19" spans="1:7" ht="6" customHeight="1" thickBot="1"/>
    <row r="20" spans="1:7" ht="13.5" thickBot="1">
      <c r="A20" s="126" t="s">
        <v>52</v>
      </c>
      <c r="B20" s="127"/>
      <c r="C20" s="126" t="s">
        <v>53</v>
      </c>
      <c r="D20" s="126" t="s">
        <v>54</v>
      </c>
      <c r="E20" s="126" t="s">
        <v>55</v>
      </c>
      <c r="F20" s="126" t="s">
        <v>56</v>
      </c>
      <c r="G20" s="128" t="s">
        <v>57</v>
      </c>
    </row>
    <row r="21" spans="1:7" s="133" customFormat="1" ht="35.1" customHeight="1" thickBot="1">
      <c r="A21" s="129">
        <v>4</v>
      </c>
      <c r="B21" s="130"/>
      <c r="C21" s="131" t="s">
        <v>8</v>
      </c>
      <c r="D21" s="132">
        <f>SUM(D22:D23)</f>
        <v>149</v>
      </c>
      <c r="E21" s="132">
        <f>SUM(E22:E23)</f>
        <v>166</v>
      </c>
      <c r="F21" s="132">
        <f>SUM(F22:F23)</f>
        <v>161</v>
      </c>
      <c r="G21" s="132">
        <f>SUM(D21:F21)</f>
        <v>476</v>
      </c>
    </row>
    <row r="22" spans="1:7" s="133" customFormat="1" ht="19.5" thickBot="1">
      <c r="A22"/>
      <c r="B22"/>
      <c r="C22" s="134" t="s">
        <v>102</v>
      </c>
      <c r="D22" s="135">
        <v>76</v>
      </c>
      <c r="E22" s="135">
        <v>85</v>
      </c>
      <c r="F22" s="135">
        <v>83</v>
      </c>
    </row>
    <row r="23" spans="1:7" s="133" customFormat="1" ht="19.5" thickBot="1">
      <c r="A23"/>
      <c r="B23"/>
      <c r="C23" s="136" t="s">
        <v>103</v>
      </c>
      <c r="D23" s="135">
        <v>73</v>
      </c>
      <c r="E23" s="135">
        <v>81</v>
      </c>
      <c r="F23" s="137">
        <v>78</v>
      </c>
    </row>
    <row r="24" spans="1:7" ht="6" customHeight="1" thickBot="1"/>
    <row r="25" spans="1:7" ht="13.5" thickBot="1">
      <c r="A25" s="126" t="s">
        <v>52</v>
      </c>
      <c r="B25" s="127"/>
      <c r="C25" s="126" t="s">
        <v>53</v>
      </c>
      <c r="D25" s="126" t="s">
        <v>54</v>
      </c>
      <c r="E25" s="126" t="s">
        <v>55</v>
      </c>
      <c r="F25" s="126" t="s">
        <v>56</v>
      </c>
      <c r="G25" s="128" t="s">
        <v>57</v>
      </c>
    </row>
    <row r="26" spans="1:7" ht="39" customHeight="1" thickBot="1">
      <c r="A26" s="129">
        <v>5</v>
      </c>
      <c r="B26" s="130"/>
      <c r="C26" s="131" t="s">
        <v>59</v>
      </c>
      <c r="D26" s="132">
        <f>SUM(D27:D28)</f>
        <v>169</v>
      </c>
      <c r="E26" s="132">
        <f>SUM(E27:E28)</f>
        <v>159</v>
      </c>
      <c r="F26" s="132">
        <f>SUM(F27:F28)</f>
        <v>157</v>
      </c>
      <c r="G26" s="132">
        <f>SUM(D26:F26)</f>
        <v>485</v>
      </c>
    </row>
    <row r="27" spans="1:7" ht="19.5" thickBot="1">
      <c r="C27" s="134" t="s">
        <v>98</v>
      </c>
      <c r="D27" s="135">
        <v>83</v>
      </c>
      <c r="E27" s="135">
        <v>74</v>
      </c>
      <c r="F27" s="135">
        <v>77</v>
      </c>
      <c r="G27" s="133"/>
    </row>
    <row r="28" spans="1:7" ht="19.5" thickBot="1">
      <c r="C28" s="136" t="s">
        <v>99</v>
      </c>
      <c r="D28" s="135">
        <v>86</v>
      </c>
      <c r="E28" s="135">
        <v>85</v>
      </c>
      <c r="F28" s="137">
        <v>80</v>
      </c>
      <c r="G28" s="133"/>
    </row>
    <row r="29" spans="1:7" ht="6" customHeight="1"/>
    <row r="31" spans="1:7" s="133" customFormat="1" ht="35.1" customHeight="1"/>
    <row r="32" spans="1:7" s="133" customFormat="1" ht="15"/>
    <row r="33" s="133" customFormat="1" ht="15"/>
  </sheetData>
  <mergeCells count="4">
    <mergeCell ref="A1:G1"/>
    <mergeCell ref="A2:G2"/>
    <mergeCell ref="A3:G3"/>
    <mergeCell ref="A4:G4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90"/>
  <sheetViews>
    <sheetView zoomScale="70" zoomScaleNormal="70" workbookViewId="0">
      <selection sqref="A1:J1"/>
    </sheetView>
  </sheetViews>
  <sheetFormatPr baseColWidth="10" defaultRowHeight="18.75"/>
  <cols>
    <col min="1" max="1" width="42.140625" style="1" customWidth="1"/>
    <col min="2" max="2" width="53.42578125" style="2" bestFit="1" customWidth="1"/>
    <col min="3" max="3" width="16" style="2" bestFit="1" customWidth="1"/>
    <col min="4" max="4" width="6.7109375" style="2" customWidth="1"/>
    <col min="5" max="5" width="7.7109375" style="2" customWidth="1"/>
    <col min="6" max="9" width="7.7109375" style="1" customWidth="1"/>
    <col min="10" max="10" width="6.7109375" style="1" customWidth="1"/>
    <col min="11" max="11" width="11.42578125" style="1" customWidth="1"/>
    <col min="12" max="16384" width="11.42578125" style="1"/>
  </cols>
  <sheetData>
    <row r="1" spans="1:20" ht="23.25">
      <c r="A1" s="230" t="s">
        <v>20</v>
      </c>
      <c r="B1" s="230"/>
      <c r="C1" s="230"/>
      <c r="D1" s="230"/>
      <c r="E1" s="230"/>
      <c r="F1" s="230"/>
      <c r="G1" s="230"/>
      <c r="H1" s="230"/>
      <c r="I1" s="230"/>
      <c r="J1" s="230"/>
    </row>
    <row r="2" spans="1:20" ht="29.25">
      <c r="A2" s="255" t="str">
        <f>JUVENILES!A2</f>
        <v>39° TORNEO AMISTAD</v>
      </c>
      <c r="B2" s="255"/>
      <c r="C2" s="255"/>
      <c r="D2" s="255"/>
      <c r="E2" s="255"/>
      <c r="F2" s="255"/>
      <c r="G2" s="255"/>
      <c r="H2" s="255"/>
      <c r="I2" s="255"/>
      <c r="J2" s="255"/>
    </row>
    <row r="3" spans="1:20">
      <c r="A3" s="232" t="s">
        <v>8</v>
      </c>
      <c r="B3" s="232"/>
      <c r="C3" s="232"/>
      <c r="D3" s="232"/>
      <c r="E3" s="232"/>
      <c r="F3" s="232"/>
      <c r="G3" s="232"/>
      <c r="H3" s="232"/>
      <c r="I3" s="232"/>
      <c r="J3" s="232"/>
    </row>
    <row r="4" spans="1:20" ht="26.25">
      <c r="A4" s="233" t="s">
        <v>38</v>
      </c>
      <c r="B4" s="233"/>
      <c r="C4" s="233"/>
      <c r="D4" s="233"/>
      <c r="E4" s="233"/>
      <c r="F4" s="233"/>
      <c r="G4" s="233"/>
      <c r="H4" s="233"/>
      <c r="I4" s="233"/>
      <c r="J4" s="233"/>
    </row>
    <row r="5" spans="1:20" ht="19.5">
      <c r="A5" s="234" t="s">
        <v>32</v>
      </c>
      <c r="B5" s="234"/>
      <c r="C5" s="234"/>
      <c r="D5" s="234"/>
      <c r="E5" s="234"/>
      <c r="F5" s="234"/>
      <c r="G5" s="234"/>
      <c r="H5" s="234"/>
      <c r="I5" s="234"/>
      <c r="J5" s="234"/>
    </row>
    <row r="6" spans="1:20" ht="19.5" thickBot="1">
      <c r="A6" s="235" t="s">
        <v>75</v>
      </c>
      <c r="B6" s="235"/>
      <c r="C6" s="235"/>
      <c r="D6" s="235"/>
      <c r="E6" s="235"/>
      <c r="F6" s="235"/>
      <c r="G6" s="235"/>
      <c r="H6" s="235"/>
      <c r="I6" s="235"/>
      <c r="J6" s="235"/>
    </row>
    <row r="7" spans="1:20" ht="20.25" thickBot="1">
      <c r="A7" s="227" t="s">
        <v>72</v>
      </c>
      <c r="B7" s="228"/>
      <c r="C7" s="228"/>
      <c r="D7" s="228"/>
      <c r="E7" s="228"/>
      <c r="F7" s="228"/>
      <c r="G7" s="228"/>
      <c r="H7" s="228"/>
      <c r="I7" s="228"/>
      <c r="J7" s="229"/>
      <c r="K7" s="9"/>
      <c r="L7" s="86"/>
    </row>
    <row r="8" spans="1:20" ht="20.25" thickBot="1">
      <c r="B8" s="1"/>
      <c r="C8" s="1"/>
      <c r="D8" s="1"/>
      <c r="E8" s="256" t="s">
        <v>35</v>
      </c>
      <c r="F8" s="257"/>
      <c r="G8" s="258" t="s">
        <v>36</v>
      </c>
      <c r="H8" s="259"/>
      <c r="I8" s="124"/>
    </row>
    <row r="9" spans="1:20" s="124" customFormat="1" ht="20.25" thickBot="1">
      <c r="A9" s="12" t="s">
        <v>0</v>
      </c>
      <c r="B9" s="87" t="s">
        <v>10</v>
      </c>
      <c r="C9" s="87" t="s">
        <v>25</v>
      </c>
      <c r="D9" s="88" t="s">
        <v>1</v>
      </c>
      <c r="E9" s="25" t="s">
        <v>4</v>
      </c>
      <c r="F9" s="25" t="s">
        <v>5</v>
      </c>
      <c r="G9" s="26" t="s">
        <v>4</v>
      </c>
      <c r="H9" s="123" t="s">
        <v>5</v>
      </c>
      <c r="I9" s="91" t="s">
        <v>15</v>
      </c>
      <c r="J9" s="92" t="s">
        <v>14</v>
      </c>
      <c r="K9" s="89"/>
      <c r="L9" s="86"/>
      <c r="O9" s="1"/>
      <c r="P9" s="1"/>
      <c r="Q9" s="1"/>
      <c r="R9" s="1"/>
      <c r="S9" s="1"/>
      <c r="T9" s="1"/>
    </row>
    <row r="10" spans="1:20" ht="20.25" thickBot="1">
      <c r="A10" s="107" t="s">
        <v>317</v>
      </c>
      <c r="B10" s="108" t="s">
        <v>114</v>
      </c>
      <c r="C10" s="109">
        <v>41498</v>
      </c>
      <c r="D10" s="110">
        <v>0</v>
      </c>
      <c r="E10" s="90">
        <v>55</v>
      </c>
      <c r="F10" s="111">
        <f t="shared" ref="F10:F16" si="0">+E10-D10</f>
        <v>55</v>
      </c>
      <c r="G10" s="90">
        <v>52</v>
      </c>
      <c r="H10" s="115">
        <f>(G10-D10)</f>
        <v>52</v>
      </c>
      <c r="I10" s="116">
        <f>+H10+F10</f>
        <v>107</v>
      </c>
      <c r="J10" s="200">
        <f>+G10+E10</f>
        <v>107</v>
      </c>
      <c r="K10" s="13" t="s">
        <v>33</v>
      </c>
      <c r="L10" s="86"/>
      <c r="N10" s="124"/>
      <c r="O10" s="124"/>
      <c r="P10" s="124"/>
      <c r="Q10" s="124"/>
    </row>
    <row r="11" spans="1:20" ht="20.25" thickBot="1">
      <c r="A11" s="107" t="s">
        <v>315</v>
      </c>
      <c r="B11" s="108" t="s">
        <v>262</v>
      </c>
      <c r="C11" s="109">
        <v>41409</v>
      </c>
      <c r="D11" s="110">
        <v>16</v>
      </c>
      <c r="E11" s="90">
        <v>58</v>
      </c>
      <c r="F11" s="111">
        <f t="shared" si="0"/>
        <v>42</v>
      </c>
      <c r="G11" s="90">
        <v>52</v>
      </c>
      <c r="H11" s="115">
        <f>(G11-D11)</f>
        <v>36</v>
      </c>
      <c r="I11" s="116">
        <f>+H11+F11</f>
        <v>78</v>
      </c>
      <c r="J11" s="200">
        <f>+G11+E11</f>
        <v>110</v>
      </c>
      <c r="K11" s="13" t="s">
        <v>34</v>
      </c>
      <c r="L11" s="86"/>
    </row>
    <row r="12" spans="1:20" ht="20.25" thickBot="1">
      <c r="A12" s="107" t="s">
        <v>322</v>
      </c>
      <c r="B12" s="108" t="s">
        <v>141</v>
      </c>
      <c r="C12" s="109">
        <v>41262</v>
      </c>
      <c r="D12" s="110">
        <v>0</v>
      </c>
      <c r="E12" s="90">
        <v>60</v>
      </c>
      <c r="F12" s="111">
        <f t="shared" si="0"/>
        <v>60</v>
      </c>
      <c r="G12" s="90">
        <v>54</v>
      </c>
      <c r="H12" s="115">
        <f>(G12-D12)</f>
        <v>54</v>
      </c>
      <c r="I12" s="116">
        <f>+H12+F12</f>
        <v>114</v>
      </c>
      <c r="J12" s="93">
        <f>+G12+E12</f>
        <v>114</v>
      </c>
      <c r="L12" s="86"/>
    </row>
    <row r="13" spans="1:20" ht="20.25" thickBot="1">
      <c r="A13" s="107" t="s">
        <v>316</v>
      </c>
      <c r="B13" s="108" t="s">
        <v>20</v>
      </c>
      <c r="C13" s="109">
        <v>41246</v>
      </c>
      <c r="D13" s="110">
        <v>23</v>
      </c>
      <c r="E13" s="90">
        <v>65</v>
      </c>
      <c r="F13" s="111">
        <f t="shared" si="0"/>
        <v>42</v>
      </c>
      <c r="G13" s="90">
        <v>61</v>
      </c>
      <c r="H13" s="115">
        <f>(G13-D13)</f>
        <v>38</v>
      </c>
      <c r="I13" s="201">
        <f>+H13+F13</f>
        <v>80</v>
      </c>
      <c r="J13" s="93">
        <f>+G13+E13</f>
        <v>126</v>
      </c>
      <c r="K13" s="13" t="s">
        <v>43</v>
      </c>
      <c r="L13" s="86"/>
    </row>
    <row r="14" spans="1:20" ht="19.5">
      <c r="A14" s="107" t="s">
        <v>318</v>
      </c>
      <c r="B14" s="108" t="s">
        <v>110</v>
      </c>
      <c r="C14" s="109">
        <v>41236</v>
      </c>
      <c r="D14" s="110">
        <v>0</v>
      </c>
      <c r="E14" s="90">
        <v>69</v>
      </c>
      <c r="F14" s="111">
        <f t="shared" si="0"/>
        <v>69</v>
      </c>
      <c r="G14" s="90" t="s">
        <v>391</v>
      </c>
      <c r="H14" s="115" t="s">
        <v>391</v>
      </c>
      <c r="I14" s="116" t="s">
        <v>391</v>
      </c>
      <c r="J14" s="93" t="s">
        <v>391</v>
      </c>
      <c r="L14" s="86"/>
    </row>
    <row r="15" spans="1:20" ht="19.5">
      <c r="A15" s="107" t="s">
        <v>321</v>
      </c>
      <c r="B15" s="108" t="s">
        <v>114</v>
      </c>
      <c r="C15" s="109">
        <v>41620</v>
      </c>
      <c r="D15" s="110">
        <v>23</v>
      </c>
      <c r="E15" s="90">
        <v>77</v>
      </c>
      <c r="F15" s="111">
        <f t="shared" si="0"/>
        <v>54</v>
      </c>
      <c r="G15" s="90" t="s">
        <v>391</v>
      </c>
      <c r="H15" s="115" t="s">
        <v>391</v>
      </c>
      <c r="I15" s="116" t="s">
        <v>391</v>
      </c>
      <c r="J15" s="93" t="s">
        <v>391</v>
      </c>
      <c r="L15" s="86"/>
    </row>
    <row r="16" spans="1:20" ht="19.5">
      <c r="A16" s="107" t="s">
        <v>320</v>
      </c>
      <c r="B16" s="108" t="s">
        <v>114</v>
      </c>
      <c r="C16" s="109">
        <v>41620</v>
      </c>
      <c r="D16" s="110">
        <v>23</v>
      </c>
      <c r="E16" s="90">
        <v>65</v>
      </c>
      <c r="F16" s="111">
        <f t="shared" si="0"/>
        <v>42</v>
      </c>
      <c r="G16" s="90" t="s">
        <v>391</v>
      </c>
      <c r="H16" s="115" t="s">
        <v>391</v>
      </c>
      <c r="I16" s="116" t="s">
        <v>391</v>
      </c>
      <c r="J16" s="93" t="s">
        <v>391</v>
      </c>
      <c r="L16" s="86"/>
    </row>
    <row r="17" spans="1:12" ht="19.5">
      <c r="A17" s="183" t="s">
        <v>319</v>
      </c>
      <c r="B17" s="108" t="s">
        <v>114</v>
      </c>
      <c r="C17" s="109">
        <v>41086</v>
      </c>
      <c r="D17" s="110">
        <v>0</v>
      </c>
      <c r="E17" s="90" t="s">
        <v>391</v>
      </c>
      <c r="F17" s="111" t="s">
        <v>391</v>
      </c>
      <c r="G17" s="90" t="s">
        <v>391</v>
      </c>
      <c r="H17" s="115" t="s">
        <v>391</v>
      </c>
      <c r="I17" s="116" t="s">
        <v>391</v>
      </c>
      <c r="J17" s="93" t="s">
        <v>391</v>
      </c>
      <c r="L17" s="86"/>
    </row>
    <row r="18" spans="1:12" ht="19.5">
      <c r="A18" s="183" t="s">
        <v>323</v>
      </c>
      <c r="B18" s="108" t="s">
        <v>20</v>
      </c>
      <c r="C18" s="109">
        <v>41479</v>
      </c>
      <c r="D18" s="110">
        <v>0</v>
      </c>
      <c r="E18" s="90" t="s">
        <v>391</v>
      </c>
      <c r="F18" s="111" t="s">
        <v>391</v>
      </c>
      <c r="G18" s="90" t="s">
        <v>391</v>
      </c>
      <c r="H18" s="115" t="s">
        <v>391</v>
      </c>
      <c r="I18" s="116" t="s">
        <v>391</v>
      </c>
      <c r="J18" s="93" t="s">
        <v>391</v>
      </c>
    </row>
    <row r="19" spans="1:12" ht="19.5" thickBot="1">
      <c r="B19" s="1"/>
      <c r="C19" s="1"/>
      <c r="D19" s="1"/>
      <c r="E19" s="1"/>
    </row>
    <row r="20" spans="1:12" ht="20.25" thickBot="1">
      <c r="A20" s="227" t="s">
        <v>73</v>
      </c>
      <c r="B20" s="228"/>
      <c r="C20" s="228"/>
      <c r="D20" s="228"/>
      <c r="E20" s="228"/>
      <c r="F20" s="228"/>
      <c r="G20" s="228"/>
      <c r="H20" s="228"/>
      <c r="I20" s="228"/>
      <c r="J20" s="229"/>
      <c r="K20" s="9"/>
      <c r="L20" s="86"/>
    </row>
    <row r="21" spans="1:12" ht="20.25" thickBot="1">
      <c r="B21" s="1"/>
      <c r="C21" s="1"/>
      <c r="D21" s="1"/>
      <c r="E21" s="256" t="s">
        <v>35</v>
      </c>
      <c r="F21" s="257"/>
      <c r="G21" s="258" t="s">
        <v>36</v>
      </c>
      <c r="H21" s="259"/>
      <c r="I21" s="124"/>
      <c r="L21" s="86"/>
    </row>
    <row r="22" spans="1:12" ht="20.25" thickBot="1">
      <c r="A22" s="12" t="s">
        <v>6</v>
      </c>
      <c r="B22" s="87" t="s">
        <v>10</v>
      </c>
      <c r="C22" s="87" t="s">
        <v>25</v>
      </c>
      <c r="D22" s="88" t="s">
        <v>1</v>
      </c>
      <c r="E22" s="25" t="s">
        <v>4</v>
      </c>
      <c r="F22" s="25" t="s">
        <v>5</v>
      </c>
      <c r="G22" s="26" t="s">
        <v>4</v>
      </c>
      <c r="H22" s="123" t="s">
        <v>5</v>
      </c>
      <c r="I22" s="91" t="s">
        <v>15</v>
      </c>
      <c r="J22" s="92" t="s">
        <v>14</v>
      </c>
      <c r="K22" s="89"/>
      <c r="L22" s="86"/>
    </row>
    <row r="23" spans="1:12" ht="20.25" thickBot="1">
      <c r="A23" s="107" t="s">
        <v>331</v>
      </c>
      <c r="B23" s="108" t="s">
        <v>200</v>
      </c>
      <c r="C23" s="109">
        <v>41537</v>
      </c>
      <c r="D23" s="110">
        <v>0</v>
      </c>
      <c r="E23" s="90">
        <v>57</v>
      </c>
      <c r="F23" s="111">
        <f>+E23-D23</f>
        <v>57</v>
      </c>
      <c r="G23" s="90">
        <v>57</v>
      </c>
      <c r="H23" s="115">
        <f>+G23-D23</f>
        <v>57</v>
      </c>
      <c r="I23" s="116">
        <f>+H23+F23</f>
        <v>114</v>
      </c>
      <c r="J23" s="200">
        <f>+G23+E23</f>
        <v>114</v>
      </c>
      <c r="K23" s="13" t="s">
        <v>33</v>
      </c>
      <c r="L23" s="86"/>
    </row>
    <row r="24" spans="1:12" ht="20.25" thickBot="1">
      <c r="A24" s="107" t="s">
        <v>325</v>
      </c>
      <c r="B24" s="108" t="s">
        <v>20</v>
      </c>
      <c r="C24" s="109">
        <v>41423</v>
      </c>
      <c r="D24" s="110">
        <v>31</v>
      </c>
      <c r="E24" s="90">
        <v>56</v>
      </c>
      <c r="F24" s="111">
        <f>+E24-D24</f>
        <v>25</v>
      </c>
      <c r="G24" s="90">
        <v>59</v>
      </c>
      <c r="H24" s="115">
        <f>+G24-D24</f>
        <v>28</v>
      </c>
      <c r="I24" s="116">
        <f>+H24+F24</f>
        <v>53</v>
      </c>
      <c r="J24" s="200">
        <f>+G24+E24</f>
        <v>115</v>
      </c>
      <c r="K24" s="13" t="s">
        <v>34</v>
      </c>
      <c r="L24" s="86"/>
    </row>
    <row r="25" spans="1:12" ht="20.25" thickBot="1">
      <c r="A25" s="107" t="s">
        <v>327</v>
      </c>
      <c r="B25" s="108" t="s">
        <v>328</v>
      </c>
      <c r="C25" s="109">
        <v>41407</v>
      </c>
      <c r="D25" s="110">
        <v>11</v>
      </c>
      <c r="E25" s="90">
        <v>57</v>
      </c>
      <c r="F25" s="111">
        <f>+E25-D25</f>
        <v>46</v>
      </c>
      <c r="G25" s="90">
        <v>61</v>
      </c>
      <c r="H25" s="115">
        <f>+G25-D25</f>
        <v>50</v>
      </c>
      <c r="I25" s="201">
        <f>+H25+F25</f>
        <v>96</v>
      </c>
      <c r="J25" s="93">
        <f>+G25+E25</f>
        <v>118</v>
      </c>
      <c r="K25" s="13" t="s">
        <v>43</v>
      </c>
    </row>
    <row r="26" spans="1:12" ht="19.5">
      <c r="A26" s="107" t="s">
        <v>324</v>
      </c>
      <c r="B26" s="108" t="s">
        <v>110</v>
      </c>
      <c r="C26" s="109">
        <v>41528</v>
      </c>
      <c r="D26" s="110">
        <v>0</v>
      </c>
      <c r="E26" s="90">
        <v>75</v>
      </c>
      <c r="F26" s="111">
        <f>+E26-D26</f>
        <v>75</v>
      </c>
      <c r="G26" s="90">
        <v>68</v>
      </c>
      <c r="H26" s="115">
        <f>+G26-D26</f>
        <v>68</v>
      </c>
      <c r="I26" s="116">
        <f>+H26+F26</f>
        <v>143</v>
      </c>
      <c r="J26" s="93">
        <f>+G26+E26</f>
        <v>143</v>
      </c>
    </row>
    <row r="27" spans="1:12" ht="19.5">
      <c r="A27" s="107" t="s">
        <v>332</v>
      </c>
      <c r="B27" s="108" t="s">
        <v>333</v>
      </c>
      <c r="C27" s="109">
        <v>41622</v>
      </c>
      <c r="D27" s="110">
        <v>0</v>
      </c>
      <c r="E27" s="90">
        <f>5+5+4+6+10+4+5+6+13</f>
        <v>58</v>
      </c>
      <c r="F27" s="111">
        <f>+E27-D27</f>
        <v>58</v>
      </c>
      <c r="G27" s="90" t="s">
        <v>391</v>
      </c>
      <c r="H27" s="115" t="s">
        <v>391</v>
      </c>
      <c r="I27" s="116" t="s">
        <v>391</v>
      </c>
      <c r="J27" s="93" t="s">
        <v>391</v>
      </c>
    </row>
    <row r="28" spans="1:12" ht="19.5">
      <c r="A28" s="183" t="s">
        <v>326</v>
      </c>
      <c r="B28" s="108" t="s">
        <v>116</v>
      </c>
      <c r="C28" s="109">
        <v>41179</v>
      </c>
      <c r="D28" s="110">
        <v>31</v>
      </c>
      <c r="E28" s="185" t="s">
        <v>309</v>
      </c>
      <c r="F28" s="186" t="s">
        <v>309</v>
      </c>
      <c r="G28" s="185" t="s">
        <v>309</v>
      </c>
      <c r="H28" s="191" t="s">
        <v>309</v>
      </c>
      <c r="I28" s="192" t="s">
        <v>309</v>
      </c>
      <c r="J28" s="193" t="s">
        <v>309</v>
      </c>
      <c r="L28" s="86"/>
    </row>
    <row r="29" spans="1:12" ht="20.25" thickBot="1">
      <c r="A29" s="184" t="s">
        <v>329</v>
      </c>
      <c r="B29" s="173" t="s">
        <v>330</v>
      </c>
      <c r="C29" s="174">
        <v>41461</v>
      </c>
      <c r="D29" s="175">
        <v>12</v>
      </c>
      <c r="E29" s="187" t="s">
        <v>309</v>
      </c>
      <c r="F29" s="188" t="s">
        <v>309</v>
      </c>
      <c r="G29" s="185" t="s">
        <v>309</v>
      </c>
      <c r="H29" s="191" t="s">
        <v>309</v>
      </c>
      <c r="I29" s="192" t="s">
        <v>309</v>
      </c>
      <c r="J29" s="193" t="s">
        <v>309</v>
      </c>
    </row>
    <row r="30" spans="1:12">
      <c r="B30" s="1"/>
      <c r="C30" s="1"/>
      <c r="D30" s="1"/>
      <c r="E30" s="1"/>
    </row>
    <row r="31" spans="1:12">
      <c r="C31" s="1"/>
      <c r="D31" s="1"/>
      <c r="E31" s="1"/>
    </row>
    <row r="32" spans="1:12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</sheetData>
  <sortState xmlns:xlrd2="http://schemas.microsoft.com/office/spreadsheetml/2017/richdata2" ref="A23:J27">
    <sortCondition ref="J23:J27"/>
  </sortState>
  <mergeCells count="12">
    <mergeCell ref="E21:F21"/>
    <mergeCell ref="G21:H21"/>
    <mergeCell ref="G8:H8"/>
    <mergeCell ref="E8:F8"/>
    <mergeCell ref="A7:J7"/>
    <mergeCell ref="A20:J20"/>
    <mergeCell ref="A1:J1"/>
    <mergeCell ref="A2:J2"/>
    <mergeCell ref="A4:J4"/>
    <mergeCell ref="A5:J5"/>
    <mergeCell ref="A6:J6"/>
    <mergeCell ref="A3:J3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91"/>
  <sheetViews>
    <sheetView zoomScale="70" zoomScaleNormal="70" workbookViewId="0">
      <selection sqref="A1:J1"/>
    </sheetView>
  </sheetViews>
  <sheetFormatPr baseColWidth="10" defaultRowHeight="18.75"/>
  <cols>
    <col min="1" max="1" width="37.7109375" style="1" customWidth="1"/>
    <col min="2" max="2" width="58.42578125" style="99" customWidth="1"/>
    <col min="3" max="3" width="16" style="2" customWidth="1"/>
    <col min="4" max="4" width="6.7109375" style="2" customWidth="1"/>
    <col min="5" max="5" width="7.7109375" style="2" customWidth="1"/>
    <col min="6" max="9" width="7.7109375" style="1" customWidth="1"/>
    <col min="10" max="10" width="6.7109375" style="1" customWidth="1"/>
    <col min="11" max="11" width="11.42578125" style="1" customWidth="1"/>
    <col min="12" max="16384" width="11.42578125" style="1"/>
  </cols>
  <sheetData>
    <row r="1" spans="1:20" ht="23.25">
      <c r="A1" s="230" t="s">
        <v>20</v>
      </c>
      <c r="B1" s="230"/>
      <c r="C1" s="230"/>
      <c r="D1" s="230"/>
      <c r="E1" s="230"/>
      <c r="F1" s="230"/>
      <c r="G1" s="230"/>
      <c r="H1" s="230"/>
      <c r="I1" s="230"/>
      <c r="J1" s="230"/>
    </row>
    <row r="2" spans="1:20" ht="29.25">
      <c r="A2" s="231" t="str">
        <f>JUVENILES!A2</f>
        <v>39° TORNEO AMISTAD</v>
      </c>
      <c r="B2" s="231"/>
      <c r="C2" s="231"/>
      <c r="D2" s="231"/>
      <c r="E2" s="231"/>
      <c r="F2" s="231"/>
      <c r="G2" s="231"/>
      <c r="H2" s="231"/>
      <c r="I2" s="231"/>
      <c r="J2" s="231"/>
    </row>
    <row r="3" spans="1:20">
      <c r="A3" s="232" t="s">
        <v>8</v>
      </c>
      <c r="B3" s="232"/>
      <c r="C3" s="232"/>
      <c r="D3" s="232"/>
      <c r="E3" s="232"/>
      <c r="F3" s="232"/>
      <c r="G3" s="83"/>
      <c r="H3" s="83"/>
      <c r="I3" s="83"/>
      <c r="J3" s="83"/>
    </row>
    <row r="4" spans="1:20" ht="26.25">
      <c r="A4" s="233" t="s">
        <v>38</v>
      </c>
      <c r="B4" s="233"/>
      <c r="C4" s="233"/>
      <c r="D4" s="233"/>
      <c r="E4" s="233"/>
      <c r="F4" s="233"/>
      <c r="G4" s="233"/>
      <c r="H4" s="233"/>
      <c r="I4" s="233"/>
      <c r="J4" s="233"/>
    </row>
    <row r="5" spans="1:20" ht="19.5">
      <c r="A5" s="234" t="s">
        <v>32</v>
      </c>
      <c r="B5" s="234"/>
      <c r="C5" s="234"/>
      <c r="D5" s="234"/>
      <c r="E5" s="234"/>
      <c r="F5" s="234"/>
      <c r="G5" s="234"/>
      <c r="H5" s="234"/>
      <c r="I5" s="234"/>
      <c r="J5" s="234"/>
    </row>
    <row r="6" spans="1:20">
      <c r="A6" s="235" t="str">
        <f>'ALBATROS - 12 - 13'!A6:J6</f>
        <v>12 Y 13 DE FEBRERO DE 2025</v>
      </c>
      <c r="B6" s="235"/>
      <c r="C6" s="235"/>
      <c r="D6" s="235"/>
      <c r="E6" s="235"/>
      <c r="F6" s="235"/>
      <c r="G6" s="235"/>
      <c r="H6" s="235"/>
      <c r="I6" s="235"/>
      <c r="J6" s="235"/>
    </row>
    <row r="7" spans="1:20" ht="20.25" thickBot="1">
      <c r="A7" s="94"/>
      <c r="B7" s="100"/>
      <c r="C7" s="94"/>
      <c r="D7" s="94"/>
      <c r="E7" s="94"/>
    </row>
    <row r="8" spans="1:20" ht="20.25" thickBot="1">
      <c r="A8" s="227" t="s">
        <v>74</v>
      </c>
      <c r="B8" s="228"/>
      <c r="C8" s="228"/>
      <c r="D8" s="228"/>
      <c r="E8" s="228"/>
      <c r="F8" s="228"/>
      <c r="G8" s="228"/>
      <c r="H8" s="228"/>
      <c r="I8" s="228"/>
      <c r="J8" s="229"/>
      <c r="K8" s="9"/>
      <c r="L8" s="86"/>
    </row>
    <row r="9" spans="1:20" ht="20.25" thickBot="1">
      <c r="C9" s="1"/>
      <c r="D9" s="1"/>
      <c r="E9" s="256" t="s">
        <v>35</v>
      </c>
      <c r="F9" s="257"/>
      <c r="G9" s="258" t="s">
        <v>36</v>
      </c>
      <c r="H9" s="259"/>
      <c r="I9" s="85"/>
    </row>
    <row r="10" spans="1:20" s="84" customFormat="1" ht="20.25" thickBot="1">
      <c r="A10" s="204" t="s">
        <v>0</v>
      </c>
      <c r="B10" s="205" t="s">
        <v>10</v>
      </c>
      <c r="C10" s="205" t="s">
        <v>25</v>
      </c>
      <c r="D10" s="206" t="s">
        <v>1</v>
      </c>
      <c r="E10" s="207" t="s">
        <v>4</v>
      </c>
      <c r="F10" s="207" t="s">
        <v>5</v>
      </c>
      <c r="G10" s="208" t="s">
        <v>4</v>
      </c>
      <c r="H10" s="209" t="s">
        <v>5</v>
      </c>
      <c r="I10" s="91" t="s">
        <v>15</v>
      </c>
      <c r="J10" s="92" t="s">
        <v>14</v>
      </c>
      <c r="K10" s="89"/>
      <c r="L10" s="86"/>
      <c r="O10" s="1"/>
      <c r="P10" s="1"/>
      <c r="Q10" s="1"/>
      <c r="R10" s="1"/>
      <c r="S10" s="1"/>
      <c r="T10" s="1"/>
    </row>
    <row r="11" spans="1:20" ht="20.25" thickBot="1">
      <c r="A11" s="166" t="s">
        <v>345</v>
      </c>
      <c r="B11" s="167" t="s">
        <v>254</v>
      </c>
      <c r="C11" s="168">
        <v>41904</v>
      </c>
      <c r="D11" s="169">
        <v>8</v>
      </c>
      <c r="E11" s="170">
        <v>43</v>
      </c>
      <c r="F11" s="171">
        <f t="shared" ref="F11:F24" si="0">+E11-D11</f>
        <v>35</v>
      </c>
      <c r="G11" s="170">
        <v>42</v>
      </c>
      <c r="H11" s="210">
        <f t="shared" ref="H11:H23" si="1">(G11-D11)</f>
        <v>34</v>
      </c>
      <c r="I11" s="171">
        <f t="shared" ref="I11:I23" si="2">(F11+H11)</f>
        <v>69</v>
      </c>
      <c r="J11" s="211">
        <f t="shared" ref="J11:J23" si="3">SUM(E11+G11)</f>
        <v>85</v>
      </c>
      <c r="K11" s="13" t="s">
        <v>33</v>
      </c>
      <c r="L11" s="86"/>
    </row>
    <row r="12" spans="1:20" ht="20.25" thickBot="1">
      <c r="A12" s="107" t="s">
        <v>334</v>
      </c>
      <c r="B12" s="108" t="s">
        <v>192</v>
      </c>
      <c r="C12" s="109">
        <v>42154</v>
      </c>
      <c r="D12" s="110">
        <v>0</v>
      </c>
      <c r="E12" s="90">
        <v>43</v>
      </c>
      <c r="F12" s="111">
        <f t="shared" si="0"/>
        <v>43</v>
      </c>
      <c r="G12" s="90">
        <v>47</v>
      </c>
      <c r="H12" s="115">
        <f t="shared" si="1"/>
        <v>47</v>
      </c>
      <c r="I12" s="116">
        <f t="shared" si="2"/>
        <v>90</v>
      </c>
      <c r="J12" s="200">
        <f t="shared" si="3"/>
        <v>90</v>
      </c>
      <c r="K12" s="13" t="s">
        <v>34</v>
      </c>
      <c r="L12" s="86"/>
    </row>
    <row r="13" spans="1:20" ht="19.5">
      <c r="A13" s="107" t="s">
        <v>343</v>
      </c>
      <c r="B13" s="108" t="s">
        <v>112</v>
      </c>
      <c r="C13" s="109">
        <v>41736</v>
      </c>
      <c r="D13" s="110">
        <v>0</v>
      </c>
      <c r="E13" s="90">
        <v>46</v>
      </c>
      <c r="F13" s="111">
        <f t="shared" si="0"/>
        <v>46</v>
      </c>
      <c r="G13" s="90">
        <v>48</v>
      </c>
      <c r="H13" s="115">
        <f t="shared" si="1"/>
        <v>48</v>
      </c>
      <c r="I13" s="116">
        <f t="shared" si="2"/>
        <v>94</v>
      </c>
      <c r="J13" s="93">
        <f t="shared" si="3"/>
        <v>94</v>
      </c>
      <c r="L13" s="86"/>
    </row>
    <row r="14" spans="1:20" ht="19.5">
      <c r="A14" s="107" t="s">
        <v>337</v>
      </c>
      <c r="B14" s="108" t="s">
        <v>114</v>
      </c>
      <c r="C14" s="109">
        <v>41764</v>
      </c>
      <c r="D14" s="110">
        <v>15</v>
      </c>
      <c r="E14" s="90">
        <v>48</v>
      </c>
      <c r="F14" s="111">
        <f t="shared" si="0"/>
        <v>33</v>
      </c>
      <c r="G14" s="90">
        <v>50</v>
      </c>
      <c r="H14" s="115">
        <f t="shared" si="1"/>
        <v>35</v>
      </c>
      <c r="I14" s="116">
        <f t="shared" si="2"/>
        <v>68</v>
      </c>
      <c r="J14" s="93">
        <f t="shared" si="3"/>
        <v>98</v>
      </c>
      <c r="L14" s="86"/>
    </row>
    <row r="15" spans="1:20" ht="19.5">
      <c r="A15" s="107" t="s">
        <v>348</v>
      </c>
      <c r="B15" s="108" t="s">
        <v>233</v>
      </c>
      <c r="C15" s="109">
        <v>42159</v>
      </c>
      <c r="D15" s="110">
        <v>0</v>
      </c>
      <c r="E15" s="90">
        <v>49</v>
      </c>
      <c r="F15" s="111">
        <f t="shared" si="0"/>
        <v>49</v>
      </c>
      <c r="G15" s="90">
        <v>49</v>
      </c>
      <c r="H15" s="115">
        <f t="shared" si="1"/>
        <v>49</v>
      </c>
      <c r="I15" s="116">
        <f t="shared" si="2"/>
        <v>98</v>
      </c>
      <c r="J15" s="93">
        <f t="shared" si="3"/>
        <v>98</v>
      </c>
      <c r="L15" s="86"/>
    </row>
    <row r="16" spans="1:20" ht="20.25" thickBot="1">
      <c r="A16" s="107" t="s">
        <v>340</v>
      </c>
      <c r="B16" s="108" t="s">
        <v>110</v>
      </c>
      <c r="C16" s="109">
        <v>42218</v>
      </c>
      <c r="D16" s="110">
        <v>10</v>
      </c>
      <c r="E16" s="90">
        <v>50</v>
      </c>
      <c r="F16" s="111">
        <f t="shared" si="0"/>
        <v>40</v>
      </c>
      <c r="G16" s="90">
        <v>50</v>
      </c>
      <c r="H16" s="115">
        <f t="shared" si="1"/>
        <v>40</v>
      </c>
      <c r="I16" s="116">
        <f t="shared" si="2"/>
        <v>80</v>
      </c>
      <c r="J16" s="93">
        <f t="shared" si="3"/>
        <v>100</v>
      </c>
      <c r="L16" s="86"/>
    </row>
    <row r="17" spans="1:12" ht="20.25" thickBot="1">
      <c r="A17" s="107" t="s">
        <v>339</v>
      </c>
      <c r="B17" s="108" t="s">
        <v>20</v>
      </c>
      <c r="C17" s="109">
        <v>42271</v>
      </c>
      <c r="D17" s="110">
        <v>18</v>
      </c>
      <c r="E17" s="90">
        <v>50</v>
      </c>
      <c r="F17" s="111">
        <f t="shared" si="0"/>
        <v>32</v>
      </c>
      <c r="G17" s="90">
        <v>52</v>
      </c>
      <c r="H17" s="115">
        <f t="shared" si="1"/>
        <v>34</v>
      </c>
      <c r="I17" s="201">
        <f t="shared" si="2"/>
        <v>66</v>
      </c>
      <c r="J17" s="93">
        <f t="shared" si="3"/>
        <v>102</v>
      </c>
      <c r="K17" s="13" t="s">
        <v>43</v>
      </c>
      <c r="L17" s="86"/>
    </row>
    <row r="18" spans="1:12" ht="19.5">
      <c r="A18" s="107" t="s">
        <v>346</v>
      </c>
      <c r="B18" s="108" t="s">
        <v>125</v>
      </c>
      <c r="C18" s="109">
        <v>41954</v>
      </c>
      <c r="D18" s="110">
        <v>0</v>
      </c>
      <c r="E18" s="90">
        <v>53</v>
      </c>
      <c r="F18" s="111">
        <f t="shared" si="0"/>
        <v>53</v>
      </c>
      <c r="G18" s="90">
        <v>49</v>
      </c>
      <c r="H18" s="115">
        <f t="shared" si="1"/>
        <v>49</v>
      </c>
      <c r="I18" s="116">
        <f t="shared" si="2"/>
        <v>102</v>
      </c>
      <c r="J18" s="93">
        <f t="shared" si="3"/>
        <v>102</v>
      </c>
      <c r="L18" s="86"/>
    </row>
    <row r="19" spans="1:12" ht="19.5">
      <c r="A19" s="107" t="s">
        <v>347</v>
      </c>
      <c r="B19" s="108" t="s">
        <v>200</v>
      </c>
      <c r="C19" s="109">
        <v>42041</v>
      </c>
      <c r="D19" s="110">
        <v>0</v>
      </c>
      <c r="E19" s="90">
        <v>53</v>
      </c>
      <c r="F19" s="111">
        <f t="shared" si="0"/>
        <v>53</v>
      </c>
      <c r="G19" s="90">
        <v>49</v>
      </c>
      <c r="H19" s="115">
        <f t="shared" si="1"/>
        <v>49</v>
      </c>
      <c r="I19" s="116">
        <f t="shared" si="2"/>
        <v>102</v>
      </c>
      <c r="J19" s="93">
        <f t="shared" si="3"/>
        <v>102</v>
      </c>
      <c r="L19" s="86"/>
    </row>
    <row r="20" spans="1:12" ht="19.5">
      <c r="A20" s="107" t="s">
        <v>344</v>
      </c>
      <c r="B20" s="108" t="s">
        <v>188</v>
      </c>
      <c r="C20" s="109">
        <v>41795</v>
      </c>
      <c r="D20" s="110">
        <v>0</v>
      </c>
      <c r="E20" s="90">
        <v>51</v>
      </c>
      <c r="F20" s="111">
        <f t="shared" si="0"/>
        <v>51</v>
      </c>
      <c r="G20" s="90">
        <v>52</v>
      </c>
      <c r="H20" s="115">
        <f t="shared" si="1"/>
        <v>52</v>
      </c>
      <c r="I20" s="116">
        <f t="shared" si="2"/>
        <v>103</v>
      </c>
      <c r="J20" s="93">
        <f t="shared" si="3"/>
        <v>103</v>
      </c>
      <c r="L20" s="86"/>
    </row>
    <row r="21" spans="1:12" ht="19.5">
      <c r="A21" s="107" t="s">
        <v>338</v>
      </c>
      <c r="B21" s="108" t="s">
        <v>170</v>
      </c>
      <c r="C21" s="109">
        <v>41940</v>
      </c>
      <c r="D21" s="110">
        <v>0</v>
      </c>
      <c r="E21" s="90">
        <v>49</v>
      </c>
      <c r="F21" s="111">
        <f t="shared" si="0"/>
        <v>49</v>
      </c>
      <c r="G21" s="90">
        <v>55</v>
      </c>
      <c r="H21" s="115">
        <f t="shared" si="1"/>
        <v>55</v>
      </c>
      <c r="I21" s="116">
        <f t="shared" si="2"/>
        <v>104</v>
      </c>
      <c r="J21" s="93">
        <f t="shared" si="3"/>
        <v>104</v>
      </c>
      <c r="L21" s="86"/>
    </row>
    <row r="22" spans="1:12" ht="19.5">
      <c r="A22" s="107" t="s">
        <v>342</v>
      </c>
      <c r="B22" s="108" t="s">
        <v>20</v>
      </c>
      <c r="C22" s="109">
        <v>42096</v>
      </c>
      <c r="D22" s="110">
        <v>0</v>
      </c>
      <c r="E22" s="90">
        <v>60</v>
      </c>
      <c r="F22" s="111">
        <f t="shared" si="0"/>
        <v>60</v>
      </c>
      <c r="G22" s="90">
        <v>61</v>
      </c>
      <c r="H22" s="115">
        <f t="shared" si="1"/>
        <v>61</v>
      </c>
      <c r="I22" s="116">
        <f t="shared" si="2"/>
        <v>121</v>
      </c>
      <c r="J22" s="93">
        <f t="shared" si="3"/>
        <v>121</v>
      </c>
      <c r="L22" s="86"/>
    </row>
    <row r="23" spans="1:12" ht="19.5">
      <c r="A23" s="107" t="s">
        <v>349</v>
      </c>
      <c r="B23" s="108" t="s">
        <v>262</v>
      </c>
      <c r="C23" s="109">
        <v>42118</v>
      </c>
      <c r="D23" s="110">
        <v>18</v>
      </c>
      <c r="E23" s="90">
        <v>90</v>
      </c>
      <c r="F23" s="111">
        <f t="shared" si="0"/>
        <v>72</v>
      </c>
      <c r="G23" s="90">
        <v>66</v>
      </c>
      <c r="H23" s="115">
        <f t="shared" si="1"/>
        <v>48</v>
      </c>
      <c r="I23" s="116">
        <f t="shared" si="2"/>
        <v>120</v>
      </c>
      <c r="J23" s="93">
        <f t="shared" si="3"/>
        <v>156</v>
      </c>
      <c r="L23" s="86"/>
    </row>
    <row r="24" spans="1:12" ht="19.5">
      <c r="A24" s="107" t="s">
        <v>335</v>
      </c>
      <c r="B24" s="108" t="s">
        <v>262</v>
      </c>
      <c r="C24" s="109">
        <v>42138</v>
      </c>
      <c r="D24" s="110">
        <v>11</v>
      </c>
      <c r="E24" s="90">
        <v>45</v>
      </c>
      <c r="F24" s="111">
        <f t="shared" si="0"/>
        <v>34</v>
      </c>
      <c r="G24" s="90">
        <v>90</v>
      </c>
      <c r="H24" s="115">
        <f t="shared" ref="H24" si="4">(G24-D24)</f>
        <v>79</v>
      </c>
      <c r="I24" s="116">
        <f t="shared" ref="I24" si="5">(F24+H24)</f>
        <v>113</v>
      </c>
      <c r="J24" s="93">
        <f t="shared" ref="J24" si="6">SUM(E24+G24)</f>
        <v>135</v>
      </c>
      <c r="L24" s="86"/>
    </row>
    <row r="25" spans="1:12" ht="19.5">
      <c r="A25" s="107" t="s">
        <v>336</v>
      </c>
      <c r="B25" s="108" t="s">
        <v>116</v>
      </c>
      <c r="C25" s="109">
        <v>42038</v>
      </c>
      <c r="D25" s="110">
        <v>13</v>
      </c>
      <c r="E25" s="185" t="s">
        <v>309</v>
      </c>
      <c r="F25" s="186" t="s">
        <v>309</v>
      </c>
      <c r="G25" s="185" t="s">
        <v>309</v>
      </c>
      <c r="H25" s="191" t="s">
        <v>309</v>
      </c>
      <c r="I25" s="192" t="s">
        <v>309</v>
      </c>
      <c r="J25" s="193" t="s">
        <v>309</v>
      </c>
      <c r="L25" s="86"/>
    </row>
    <row r="26" spans="1:12" ht="20.25" thickBot="1">
      <c r="A26" s="172" t="s">
        <v>341</v>
      </c>
      <c r="B26" s="173" t="s">
        <v>110</v>
      </c>
      <c r="C26" s="174">
        <v>42354</v>
      </c>
      <c r="D26" s="175">
        <v>19</v>
      </c>
      <c r="E26" s="187" t="s">
        <v>309</v>
      </c>
      <c r="F26" s="188" t="s">
        <v>309</v>
      </c>
      <c r="G26" s="176">
        <v>66</v>
      </c>
      <c r="H26" s="178">
        <f>+G26-D26</f>
        <v>47</v>
      </c>
      <c r="I26" s="195" t="s">
        <v>309</v>
      </c>
      <c r="J26" s="196" t="s">
        <v>309</v>
      </c>
      <c r="K26" s="9"/>
      <c r="L26" s="86"/>
    </row>
    <row r="27" spans="1:12">
      <c r="B27" s="1"/>
      <c r="C27" s="1"/>
      <c r="D27" s="1"/>
      <c r="E27" s="1"/>
    </row>
    <row r="28" spans="1:12">
      <c r="B28" s="1"/>
      <c r="C28" s="1"/>
      <c r="D28" s="1"/>
      <c r="E28" s="1"/>
    </row>
    <row r="29" spans="1:12" ht="19.5" thickBot="1">
      <c r="C29" s="1"/>
      <c r="D29" s="1"/>
      <c r="E29" s="1"/>
      <c r="K29" s="9"/>
    </row>
    <row r="30" spans="1:12" ht="20.25" thickBot="1">
      <c r="A30" s="227" t="s">
        <v>76</v>
      </c>
      <c r="B30" s="228"/>
      <c r="C30" s="228"/>
      <c r="D30" s="228"/>
      <c r="E30" s="228"/>
      <c r="F30" s="228"/>
      <c r="G30" s="228"/>
      <c r="H30" s="228"/>
      <c r="I30" s="228"/>
      <c r="J30" s="229"/>
      <c r="K30" s="9"/>
      <c r="L30" s="86"/>
    </row>
    <row r="31" spans="1:12" ht="20.25" thickBot="1">
      <c r="C31" s="1"/>
      <c r="D31" s="1"/>
      <c r="E31" s="256" t="s">
        <v>35</v>
      </c>
      <c r="F31" s="257"/>
      <c r="G31" s="258" t="s">
        <v>36</v>
      </c>
      <c r="H31" s="259"/>
      <c r="I31" s="85"/>
      <c r="L31" s="86"/>
    </row>
    <row r="32" spans="1:12" ht="20.25" thickBot="1">
      <c r="A32" s="12" t="s">
        <v>6</v>
      </c>
      <c r="B32" s="142" t="s">
        <v>10</v>
      </c>
      <c r="C32" s="87" t="s">
        <v>25</v>
      </c>
      <c r="D32" s="88" t="s">
        <v>1</v>
      </c>
      <c r="E32" s="25" t="s">
        <v>4</v>
      </c>
      <c r="F32" s="25" t="s">
        <v>5</v>
      </c>
      <c r="G32" s="26" t="s">
        <v>4</v>
      </c>
      <c r="H32" s="123" t="s">
        <v>5</v>
      </c>
      <c r="I32" s="91" t="s">
        <v>15</v>
      </c>
      <c r="J32" s="92" t="s">
        <v>14</v>
      </c>
      <c r="K32" s="89"/>
      <c r="L32" s="86"/>
    </row>
    <row r="33" spans="1:12" ht="20.25" thickBot="1">
      <c r="A33" s="107" t="s">
        <v>353</v>
      </c>
      <c r="B33" s="108" t="s">
        <v>354</v>
      </c>
      <c r="C33" s="109">
        <v>41778</v>
      </c>
      <c r="D33" s="110">
        <v>4</v>
      </c>
      <c r="E33" s="90">
        <v>33</v>
      </c>
      <c r="F33" s="111">
        <f t="shared" ref="F33:F38" si="7">+E33-D33</f>
        <v>29</v>
      </c>
      <c r="G33" s="90">
        <v>39</v>
      </c>
      <c r="H33" s="115">
        <f t="shared" ref="H33:H38" si="8">(G33-D33)</f>
        <v>35</v>
      </c>
      <c r="I33" s="116">
        <f t="shared" ref="I33:I38" si="9">(F33+H33)</f>
        <v>64</v>
      </c>
      <c r="J33" s="200">
        <f t="shared" ref="J33:J38" si="10">SUM(E33+G33)</f>
        <v>72</v>
      </c>
      <c r="K33" s="13" t="s">
        <v>33</v>
      </c>
      <c r="L33" s="86"/>
    </row>
    <row r="34" spans="1:12" ht="20.25" thickBot="1">
      <c r="A34" s="107" t="s">
        <v>352</v>
      </c>
      <c r="B34" s="108" t="s">
        <v>200</v>
      </c>
      <c r="C34" s="109">
        <v>41767</v>
      </c>
      <c r="D34" s="110">
        <v>0</v>
      </c>
      <c r="E34" s="90">
        <v>42</v>
      </c>
      <c r="F34" s="111">
        <f t="shared" si="7"/>
        <v>42</v>
      </c>
      <c r="G34" s="90">
        <v>44</v>
      </c>
      <c r="H34" s="115">
        <f t="shared" si="8"/>
        <v>44</v>
      </c>
      <c r="I34" s="116">
        <f t="shared" si="9"/>
        <v>86</v>
      </c>
      <c r="J34" s="200">
        <f t="shared" si="10"/>
        <v>86</v>
      </c>
      <c r="K34" s="13" t="s">
        <v>34</v>
      </c>
      <c r="L34" s="86"/>
    </row>
    <row r="35" spans="1:12" ht="19.5">
      <c r="A35" s="107" t="s">
        <v>351</v>
      </c>
      <c r="B35" s="108" t="s">
        <v>200</v>
      </c>
      <c r="C35" s="109">
        <v>41767</v>
      </c>
      <c r="D35" s="110">
        <v>0</v>
      </c>
      <c r="E35" s="90">
        <v>45</v>
      </c>
      <c r="F35" s="111">
        <f t="shared" si="7"/>
        <v>45</v>
      </c>
      <c r="G35" s="90">
        <v>44</v>
      </c>
      <c r="H35" s="115">
        <f t="shared" si="8"/>
        <v>44</v>
      </c>
      <c r="I35" s="116">
        <f t="shared" si="9"/>
        <v>89</v>
      </c>
      <c r="J35" s="93">
        <f t="shared" si="10"/>
        <v>89</v>
      </c>
      <c r="L35" s="86"/>
    </row>
    <row r="36" spans="1:12" ht="19.5">
      <c r="A36" s="107" t="s">
        <v>355</v>
      </c>
      <c r="B36" s="108" t="s">
        <v>205</v>
      </c>
      <c r="C36" s="109">
        <v>42115</v>
      </c>
      <c r="D36" s="110">
        <v>0</v>
      </c>
      <c r="E36" s="90">
        <v>48</v>
      </c>
      <c r="F36" s="111">
        <f t="shared" si="7"/>
        <v>48</v>
      </c>
      <c r="G36" s="90">
        <v>45</v>
      </c>
      <c r="H36" s="115">
        <f t="shared" si="8"/>
        <v>45</v>
      </c>
      <c r="I36" s="116">
        <f t="shared" si="9"/>
        <v>93</v>
      </c>
      <c r="J36" s="93">
        <f t="shared" si="10"/>
        <v>93</v>
      </c>
    </row>
    <row r="37" spans="1:12" ht="20.25" thickBot="1">
      <c r="A37" s="107" t="s">
        <v>356</v>
      </c>
      <c r="B37" s="108" t="s">
        <v>333</v>
      </c>
      <c r="C37" s="109">
        <v>42253</v>
      </c>
      <c r="D37" s="110">
        <v>0</v>
      </c>
      <c r="E37" s="90">
        <v>51</v>
      </c>
      <c r="F37" s="111">
        <f t="shared" si="7"/>
        <v>51</v>
      </c>
      <c r="G37" s="90">
        <v>49</v>
      </c>
      <c r="H37" s="115">
        <f t="shared" si="8"/>
        <v>49</v>
      </c>
      <c r="I37" s="116">
        <f t="shared" si="9"/>
        <v>100</v>
      </c>
      <c r="J37" s="93">
        <f t="shared" si="10"/>
        <v>100</v>
      </c>
    </row>
    <row r="38" spans="1:12" ht="20.25" thickBot="1">
      <c r="A38" s="172" t="s">
        <v>350</v>
      </c>
      <c r="B38" s="173" t="s">
        <v>110</v>
      </c>
      <c r="C38" s="174">
        <v>42208</v>
      </c>
      <c r="D38" s="175">
        <v>16</v>
      </c>
      <c r="E38" s="176">
        <v>58</v>
      </c>
      <c r="F38" s="177">
        <f t="shared" si="7"/>
        <v>42</v>
      </c>
      <c r="G38" s="176">
        <v>52</v>
      </c>
      <c r="H38" s="178">
        <f t="shared" si="8"/>
        <v>36</v>
      </c>
      <c r="I38" s="212">
        <f t="shared" si="9"/>
        <v>78</v>
      </c>
      <c r="J38" s="180">
        <f t="shared" si="10"/>
        <v>110</v>
      </c>
      <c r="K38" s="13" t="s">
        <v>43</v>
      </c>
    </row>
    <row r="39" spans="1:12">
      <c r="C39" s="1"/>
      <c r="D39" s="1"/>
      <c r="E39" s="1"/>
    </row>
    <row r="40" spans="1:12">
      <c r="C40" s="1"/>
      <c r="D40" s="1"/>
      <c r="E40" s="1"/>
    </row>
    <row r="41" spans="1:12">
      <c r="C41" s="1"/>
      <c r="D41" s="1"/>
      <c r="E41" s="1"/>
    </row>
    <row r="42" spans="1:12">
      <c r="C42" s="1"/>
      <c r="D42" s="1"/>
      <c r="E42" s="1"/>
    </row>
    <row r="43" spans="1:12">
      <c r="C43" s="1"/>
      <c r="D43" s="1"/>
      <c r="E43" s="1"/>
    </row>
    <row r="44" spans="1:12">
      <c r="C44" s="1"/>
      <c r="D44" s="1"/>
      <c r="E44" s="1"/>
    </row>
    <row r="45" spans="1:12">
      <c r="C45" s="1"/>
      <c r="D45" s="1"/>
      <c r="E45" s="1"/>
    </row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</sheetData>
  <sortState xmlns:xlrd2="http://schemas.microsoft.com/office/spreadsheetml/2017/richdata2" ref="A33:J38">
    <sortCondition ref="J33:J38"/>
  </sortState>
  <mergeCells count="12">
    <mergeCell ref="A30:J30"/>
    <mergeCell ref="E31:F31"/>
    <mergeCell ref="G31:H31"/>
    <mergeCell ref="A3:F3"/>
    <mergeCell ref="A1:J1"/>
    <mergeCell ref="A2:J2"/>
    <mergeCell ref="A4:J4"/>
    <mergeCell ref="A5:J5"/>
    <mergeCell ref="A6:J6"/>
    <mergeCell ref="A8:J8"/>
    <mergeCell ref="E9:F9"/>
    <mergeCell ref="G9:H9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89"/>
  <sheetViews>
    <sheetView zoomScale="70" workbookViewId="0">
      <selection sqref="A1:J1"/>
    </sheetView>
  </sheetViews>
  <sheetFormatPr baseColWidth="10" defaultRowHeight="18.75"/>
  <cols>
    <col min="1" max="1" width="33.85546875" style="1" customWidth="1"/>
    <col min="2" max="2" width="64" style="2" bestFit="1" customWidth="1"/>
    <col min="3" max="3" width="16" style="2" customWidth="1"/>
    <col min="4" max="4" width="6.7109375" style="2" customWidth="1"/>
    <col min="5" max="5" width="7.7109375" style="2" customWidth="1"/>
    <col min="6" max="9" width="7.7109375" style="1" customWidth="1"/>
    <col min="10" max="10" width="6.7109375" style="1" customWidth="1"/>
    <col min="11" max="13" width="11.42578125" style="1" customWidth="1"/>
    <col min="14" max="16384" width="11.42578125" style="1"/>
  </cols>
  <sheetData>
    <row r="1" spans="1:20" ht="23.25">
      <c r="A1" s="230" t="s">
        <v>20</v>
      </c>
      <c r="B1" s="230"/>
      <c r="C1" s="230"/>
      <c r="D1" s="230"/>
      <c r="E1" s="230"/>
      <c r="F1" s="230"/>
      <c r="G1" s="230"/>
      <c r="H1" s="230"/>
      <c r="I1" s="230"/>
      <c r="J1" s="230"/>
    </row>
    <row r="2" spans="1:20" ht="29.25">
      <c r="A2" s="231" t="str">
        <f>JUVENILES!A2</f>
        <v>39° TORNEO AMISTAD</v>
      </c>
      <c r="B2" s="231"/>
      <c r="C2" s="231"/>
      <c r="D2" s="231"/>
      <c r="E2" s="231"/>
      <c r="F2" s="231"/>
      <c r="G2" s="231"/>
      <c r="H2" s="231"/>
      <c r="I2" s="231"/>
      <c r="J2" s="231"/>
    </row>
    <row r="3" spans="1:20">
      <c r="A3" s="232" t="s">
        <v>8</v>
      </c>
      <c r="B3" s="232"/>
      <c r="C3" s="232"/>
      <c r="D3" s="232"/>
      <c r="E3" s="232"/>
      <c r="F3" s="232"/>
      <c r="G3" s="83"/>
      <c r="H3" s="83"/>
      <c r="I3" s="83"/>
      <c r="J3" s="83"/>
    </row>
    <row r="4" spans="1:20" ht="26.25">
      <c r="A4" s="233" t="s">
        <v>38</v>
      </c>
      <c r="B4" s="233"/>
      <c r="C4" s="233"/>
      <c r="D4" s="233"/>
      <c r="E4" s="233"/>
      <c r="F4" s="233"/>
      <c r="G4" s="233"/>
      <c r="H4" s="233"/>
      <c r="I4" s="233"/>
      <c r="J4" s="233"/>
    </row>
    <row r="5" spans="1:20" ht="19.5">
      <c r="A5" s="234" t="s">
        <v>32</v>
      </c>
      <c r="B5" s="234"/>
      <c r="C5" s="234"/>
      <c r="D5" s="234"/>
      <c r="E5" s="234"/>
      <c r="F5" s="234"/>
      <c r="G5" s="234"/>
      <c r="H5" s="234"/>
      <c r="I5" s="234"/>
      <c r="J5" s="234"/>
    </row>
    <row r="6" spans="1:20" ht="19.5" thickBot="1">
      <c r="A6" s="235" t="str">
        <f>'ALBATROS - 12 - 13'!A6:J6</f>
        <v>12 Y 13 DE FEBRERO DE 2025</v>
      </c>
      <c r="B6" s="235"/>
      <c r="C6" s="235"/>
      <c r="D6" s="235"/>
      <c r="E6" s="235"/>
      <c r="F6" s="235"/>
      <c r="G6" s="235"/>
      <c r="H6" s="235"/>
      <c r="I6" s="235"/>
      <c r="J6" s="235"/>
    </row>
    <row r="7" spans="1:20" ht="20.25" thickBot="1">
      <c r="A7" s="227" t="s">
        <v>77</v>
      </c>
      <c r="B7" s="228"/>
      <c r="C7" s="228"/>
      <c r="D7" s="228"/>
      <c r="E7" s="228"/>
      <c r="F7" s="228"/>
      <c r="G7" s="228"/>
      <c r="H7" s="228"/>
      <c r="I7" s="228"/>
      <c r="J7" s="229"/>
      <c r="K7" s="9"/>
      <c r="L7" s="86"/>
    </row>
    <row r="8" spans="1:20" ht="20.25" thickBot="1">
      <c r="B8" s="1"/>
      <c r="C8" s="1"/>
      <c r="D8" s="1"/>
      <c r="E8" s="256" t="s">
        <v>35</v>
      </c>
      <c r="F8" s="257"/>
      <c r="G8" s="258" t="s">
        <v>36</v>
      </c>
      <c r="H8" s="259"/>
      <c r="I8" s="85"/>
    </row>
    <row r="9" spans="1:20" s="84" customFormat="1" ht="20.25" thickBot="1">
      <c r="A9" s="12" t="s">
        <v>0</v>
      </c>
      <c r="B9" s="87" t="s">
        <v>10</v>
      </c>
      <c r="C9" s="87" t="s">
        <v>25</v>
      </c>
      <c r="D9" s="88" t="s">
        <v>1</v>
      </c>
      <c r="E9" s="25" t="s">
        <v>4</v>
      </c>
      <c r="F9" s="25" t="s">
        <v>5</v>
      </c>
      <c r="G9" s="26" t="s">
        <v>4</v>
      </c>
      <c r="H9" s="123" t="s">
        <v>5</v>
      </c>
      <c r="I9" s="91" t="s">
        <v>15</v>
      </c>
      <c r="J9" s="92" t="s">
        <v>14</v>
      </c>
      <c r="K9" s="89"/>
      <c r="L9" s="86"/>
      <c r="O9" s="1"/>
      <c r="P9" s="1"/>
      <c r="Q9" s="1"/>
      <c r="R9" s="1"/>
      <c r="S9" s="1"/>
      <c r="T9" s="1"/>
    </row>
    <row r="10" spans="1:20" ht="20.25" thickBot="1">
      <c r="A10" s="107" t="s">
        <v>362</v>
      </c>
      <c r="B10" s="108" t="s">
        <v>363</v>
      </c>
      <c r="C10" s="109">
        <v>42587</v>
      </c>
      <c r="D10" s="110">
        <v>-1</v>
      </c>
      <c r="E10" s="90">
        <v>37</v>
      </c>
      <c r="F10" s="111">
        <f t="shared" ref="F10:F20" si="0">+E10-D10</f>
        <v>38</v>
      </c>
      <c r="G10" s="90">
        <v>35</v>
      </c>
      <c r="H10" s="115">
        <f t="shared" ref="H10:H20" si="1">(G10-D10)</f>
        <v>36</v>
      </c>
      <c r="I10" s="116">
        <f t="shared" ref="I10:I20" si="2">(F10+H10)</f>
        <v>74</v>
      </c>
      <c r="J10" s="200">
        <f t="shared" ref="J10:J20" si="3">SUM(E10+G10)</f>
        <v>72</v>
      </c>
      <c r="K10" s="13" t="s">
        <v>33</v>
      </c>
      <c r="L10" s="86"/>
      <c r="N10" s="84"/>
      <c r="O10" s="84"/>
      <c r="P10" s="84"/>
      <c r="Q10" s="84"/>
    </row>
    <row r="11" spans="1:20" ht="20.25" thickBot="1">
      <c r="A11" s="107" t="s">
        <v>370</v>
      </c>
      <c r="B11" s="108" t="s">
        <v>141</v>
      </c>
      <c r="C11" s="109">
        <v>42550</v>
      </c>
      <c r="D11" s="110">
        <v>0</v>
      </c>
      <c r="E11" s="90">
        <v>42</v>
      </c>
      <c r="F11" s="111">
        <f t="shared" si="0"/>
        <v>42</v>
      </c>
      <c r="G11" s="90">
        <v>41</v>
      </c>
      <c r="H11" s="115">
        <f t="shared" si="1"/>
        <v>41</v>
      </c>
      <c r="I11" s="116">
        <f t="shared" si="2"/>
        <v>83</v>
      </c>
      <c r="J11" s="200">
        <f t="shared" si="3"/>
        <v>83</v>
      </c>
      <c r="K11" s="13" t="s">
        <v>34</v>
      </c>
      <c r="L11" s="86"/>
    </row>
    <row r="12" spans="1:20" ht="20.25" thickBot="1">
      <c r="A12" s="107" t="s">
        <v>374</v>
      </c>
      <c r="B12" s="108" t="s">
        <v>375</v>
      </c>
      <c r="C12" s="109">
        <v>42809</v>
      </c>
      <c r="D12" s="110">
        <v>0</v>
      </c>
      <c r="E12" s="90">
        <v>42</v>
      </c>
      <c r="F12" s="111">
        <f t="shared" si="0"/>
        <v>42</v>
      </c>
      <c r="G12" s="90">
        <v>46</v>
      </c>
      <c r="H12" s="115">
        <f t="shared" si="1"/>
        <v>46</v>
      </c>
      <c r="I12" s="116">
        <f t="shared" si="2"/>
        <v>88</v>
      </c>
      <c r="J12" s="93">
        <f t="shared" si="3"/>
        <v>88</v>
      </c>
      <c r="L12" s="86"/>
    </row>
    <row r="13" spans="1:20" ht="20.25" thickBot="1">
      <c r="A13" s="107" t="s">
        <v>366</v>
      </c>
      <c r="B13" s="108" t="s">
        <v>20</v>
      </c>
      <c r="C13" s="109">
        <v>42625</v>
      </c>
      <c r="D13" s="110">
        <v>14</v>
      </c>
      <c r="E13" s="90">
        <v>45</v>
      </c>
      <c r="F13" s="111">
        <f t="shared" si="0"/>
        <v>31</v>
      </c>
      <c r="G13" s="90">
        <v>45</v>
      </c>
      <c r="H13" s="115">
        <f t="shared" si="1"/>
        <v>31</v>
      </c>
      <c r="I13" s="201">
        <f t="shared" si="2"/>
        <v>62</v>
      </c>
      <c r="J13" s="93">
        <f t="shared" si="3"/>
        <v>90</v>
      </c>
      <c r="K13" s="13" t="s">
        <v>43</v>
      </c>
      <c r="L13" s="86"/>
    </row>
    <row r="14" spans="1:20" ht="19.5">
      <c r="A14" s="107" t="s">
        <v>373</v>
      </c>
      <c r="B14" s="108" t="s">
        <v>333</v>
      </c>
      <c r="C14" s="109">
        <v>42777</v>
      </c>
      <c r="D14" s="110">
        <v>0</v>
      </c>
      <c r="E14" s="90">
        <v>48</v>
      </c>
      <c r="F14" s="111">
        <f t="shared" si="0"/>
        <v>48</v>
      </c>
      <c r="G14" s="90">
        <v>46</v>
      </c>
      <c r="H14" s="115">
        <f t="shared" si="1"/>
        <v>46</v>
      </c>
      <c r="I14" s="116">
        <f t="shared" si="2"/>
        <v>94</v>
      </c>
      <c r="J14" s="93">
        <f t="shared" si="3"/>
        <v>94</v>
      </c>
      <c r="L14" s="86"/>
    </row>
    <row r="15" spans="1:20" ht="19.5">
      <c r="A15" s="107" t="s">
        <v>376</v>
      </c>
      <c r="B15" s="108" t="s">
        <v>254</v>
      </c>
      <c r="C15" s="109">
        <v>42875</v>
      </c>
      <c r="D15" s="110">
        <v>0</v>
      </c>
      <c r="E15" s="90">
        <v>47</v>
      </c>
      <c r="F15" s="111">
        <f t="shared" si="0"/>
        <v>47</v>
      </c>
      <c r="G15" s="90">
        <v>50</v>
      </c>
      <c r="H15" s="115">
        <f t="shared" si="1"/>
        <v>50</v>
      </c>
      <c r="I15" s="116">
        <f t="shared" si="2"/>
        <v>97</v>
      </c>
      <c r="J15" s="93">
        <f t="shared" si="3"/>
        <v>97</v>
      </c>
      <c r="L15" s="86"/>
    </row>
    <row r="16" spans="1:20" ht="19.5">
      <c r="A16" s="107" t="s">
        <v>371</v>
      </c>
      <c r="B16" s="108" t="s">
        <v>254</v>
      </c>
      <c r="C16" s="109">
        <v>42586</v>
      </c>
      <c r="D16" s="110">
        <v>0</v>
      </c>
      <c r="E16" s="90">
        <v>51</v>
      </c>
      <c r="F16" s="111">
        <f t="shared" si="0"/>
        <v>51</v>
      </c>
      <c r="G16" s="90">
        <v>52</v>
      </c>
      <c r="H16" s="115">
        <f t="shared" si="1"/>
        <v>52</v>
      </c>
      <c r="I16" s="116">
        <f t="shared" si="2"/>
        <v>103</v>
      </c>
      <c r="J16" s="93">
        <f t="shared" si="3"/>
        <v>103</v>
      </c>
      <c r="L16" s="86"/>
    </row>
    <row r="17" spans="1:12" ht="19.5">
      <c r="A17" s="107" t="s">
        <v>368</v>
      </c>
      <c r="B17" s="108" t="s">
        <v>369</v>
      </c>
      <c r="C17" s="109">
        <v>42389</v>
      </c>
      <c r="D17" s="110">
        <v>0</v>
      </c>
      <c r="E17" s="90">
        <v>53</v>
      </c>
      <c r="F17" s="111">
        <f t="shared" si="0"/>
        <v>53</v>
      </c>
      <c r="G17" s="90">
        <v>51</v>
      </c>
      <c r="H17" s="115">
        <f t="shared" si="1"/>
        <v>51</v>
      </c>
      <c r="I17" s="116">
        <f t="shared" si="2"/>
        <v>104</v>
      </c>
      <c r="J17" s="93">
        <f t="shared" si="3"/>
        <v>104</v>
      </c>
      <c r="L17" s="86"/>
    </row>
    <row r="18" spans="1:12" ht="19.5">
      <c r="A18" s="107" t="s">
        <v>365</v>
      </c>
      <c r="B18" s="108" t="s">
        <v>20</v>
      </c>
      <c r="C18" s="109">
        <v>42752</v>
      </c>
      <c r="D18" s="110">
        <v>13</v>
      </c>
      <c r="E18" s="90">
        <v>51</v>
      </c>
      <c r="F18" s="111">
        <f t="shared" si="0"/>
        <v>38</v>
      </c>
      <c r="G18" s="90">
        <v>53</v>
      </c>
      <c r="H18" s="115">
        <f t="shared" si="1"/>
        <v>40</v>
      </c>
      <c r="I18" s="116">
        <f t="shared" si="2"/>
        <v>78</v>
      </c>
      <c r="J18" s="93">
        <f t="shared" si="3"/>
        <v>104</v>
      </c>
      <c r="L18" s="86"/>
    </row>
    <row r="19" spans="1:12" ht="19.5">
      <c r="A19" s="107" t="s">
        <v>364</v>
      </c>
      <c r="B19" s="108" t="s">
        <v>110</v>
      </c>
      <c r="C19" s="109">
        <v>42696</v>
      </c>
      <c r="D19" s="110">
        <v>3</v>
      </c>
      <c r="E19" s="90">
        <v>52</v>
      </c>
      <c r="F19" s="111">
        <f t="shared" si="0"/>
        <v>49</v>
      </c>
      <c r="G19" s="90">
        <v>56</v>
      </c>
      <c r="H19" s="115">
        <f t="shared" si="1"/>
        <v>53</v>
      </c>
      <c r="I19" s="116">
        <f t="shared" si="2"/>
        <v>102</v>
      </c>
      <c r="J19" s="93">
        <f t="shared" si="3"/>
        <v>108</v>
      </c>
      <c r="L19" s="86"/>
    </row>
    <row r="20" spans="1:12" ht="19.5">
      <c r="A20" s="107" t="s">
        <v>372</v>
      </c>
      <c r="B20" s="108" t="s">
        <v>125</v>
      </c>
      <c r="C20" s="109">
        <v>42717</v>
      </c>
      <c r="D20" s="110">
        <v>0</v>
      </c>
      <c r="E20" s="90">
        <v>65</v>
      </c>
      <c r="F20" s="111">
        <f t="shared" si="0"/>
        <v>65</v>
      </c>
      <c r="G20" s="90">
        <v>74</v>
      </c>
      <c r="H20" s="115">
        <f t="shared" si="1"/>
        <v>74</v>
      </c>
      <c r="I20" s="116">
        <f t="shared" si="2"/>
        <v>139</v>
      </c>
      <c r="J20" s="93">
        <f t="shared" si="3"/>
        <v>139</v>
      </c>
      <c r="L20" s="86"/>
    </row>
    <row r="21" spans="1:12" ht="20.25" thickBot="1">
      <c r="A21" s="172" t="s">
        <v>367</v>
      </c>
      <c r="B21" s="173" t="s">
        <v>116</v>
      </c>
      <c r="C21" s="174">
        <v>42408</v>
      </c>
      <c r="D21" s="175">
        <v>0</v>
      </c>
      <c r="E21" s="187" t="s">
        <v>309</v>
      </c>
      <c r="F21" s="188" t="s">
        <v>309</v>
      </c>
      <c r="G21" s="187" t="s">
        <v>309</v>
      </c>
      <c r="H21" s="194" t="s">
        <v>309</v>
      </c>
      <c r="I21" s="195" t="s">
        <v>309</v>
      </c>
      <c r="J21" s="196" t="s">
        <v>309</v>
      </c>
      <c r="L21" s="86"/>
    </row>
    <row r="22" spans="1:12" ht="19.5" thickBo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spans="1:12" ht="20.25" thickBot="1">
      <c r="A23" s="227" t="s">
        <v>46</v>
      </c>
      <c r="B23" s="228"/>
      <c r="C23" s="228"/>
      <c r="D23" s="228"/>
      <c r="E23" s="228"/>
      <c r="F23" s="228"/>
      <c r="G23" s="228"/>
      <c r="H23" s="228"/>
      <c r="I23" s="228"/>
      <c r="J23" s="229"/>
      <c r="K23" s="9"/>
      <c r="L23" s="86"/>
    </row>
    <row r="24" spans="1:12" ht="20.25" thickBot="1">
      <c r="B24" s="1"/>
      <c r="C24" s="1"/>
      <c r="D24" s="1"/>
      <c r="E24" s="256" t="s">
        <v>35</v>
      </c>
      <c r="F24" s="257"/>
      <c r="G24" s="258" t="s">
        <v>36</v>
      </c>
      <c r="H24" s="259"/>
      <c r="I24" s="85"/>
      <c r="L24" s="86"/>
    </row>
    <row r="25" spans="1:12" ht="20.25" thickBot="1">
      <c r="A25" s="204" t="s">
        <v>0</v>
      </c>
      <c r="B25" s="205" t="s">
        <v>10</v>
      </c>
      <c r="C25" s="205" t="s">
        <v>25</v>
      </c>
      <c r="D25" s="206" t="s">
        <v>1</v>
      </c>
      <c r="E25" s="207" t="s">
        <v>4</v>
      </c>
      <c r="F25" s="207" t="s">
        <v>5</v>
      </c>
      <c r="G25" s="208" t="s">
        <v>4</v>
      </c>
      <c r="H25" s="209" t="s">
        <v>5</v>
      </c>
      <c r="I25" s="91" t="s">
        <v>15</v>
      </c>
      <c r="J25" s="92" t="s">
        <v>14</v>
      </c>
      <c r="K25" s="89"/>
      <c r="L25" s="86"/>
    </row>
    <row r="26" spans="1:12" ht="20.25" thickBot="1">
      <c r="A26" s="166" t="s">
        <v>357</v>
      </c>
      <c r="B26" s="167" t="s">
        <v>192</v>
      </c>
      <c r="C26" s="168">
        <v>42866</v>
      </c>
      <c r="D26" s="169">
        <v>0</v>
      </c>
      <c r="E26" s="170">
        <v>43</v>
      </c>
      <c r="F26" s="171">
        <f>+E26-D26</f>
        <v>43</v>
      </c>
      <c r="G26" s="170">
        <v>48</v>
      </c>
      <c r="H26" s="210">
        <f>(G26-D26)</f>
        <v>48</v>
      </c>
      <c r="I26" s="171">
        <f>(F26+H26)</f>
        <v>91</v>
      </c>
      <c r="J26" s="211">
        <f>SUM(E26+G26)</f>
        <v>91</v>
      </c>
      <c r="K26" s="13" t="s">
        <v>33</v>
      </c>
      <c r="L26" s="86"/>
    </row>
    <row r="27" spans="1:12" ht="20.25" thickBot="1">
      <c r="A27" s="107" t="s">
        <v>358</v>
      </c>
      <c r="B27" s="108" t="s">
        <v>20</v>
      </c>
      <c r="C27" s="109">
        <v>42446</v>
      </c>
      <c r="D27" s="110">
        <v>0</v>
      </c>
      <c r="E27" s="90">
        <v>54</v>
      </c>
      <c r="F27" s="111">
        <f>+E27-D27</f>
        <v>54</v>
      </c>
      <c r="G27" s="90">
        <v>50</v>
      </c>
      <c r="H27" s="115">
        <f>(G27-D27)</f>
        <v>50</v>
      </c>
      <c r="I27" s="116">
        <f>(F27+H27)</f>
        <v>104</v>
      </c>
      <c r="J27" s="200">
        <f>SUM(E27+G27)</f>
        <v>104</v>
      </c>
      <c r="K27" s="13" t="s">
        <v>34</v>
      </c>
      <c r="L27" s="86"/>
    </row>
    <row r="28" spans="1:12" ht="20.25" thickBot="1">
      <c r="A28" s="107" t="s">
        <v>361</v>
      </c>
      <c r="B28" s="108" t="s">
        <v>110</v>
      </c>
      <c r="C28" s="109">
        <v>42670</v>
      </c>
      <c r="D28" s="110">
        <v>0</v>
      </c>
      <c r="E28" s="90">
        <v>62</v>
      </c>
      <c r="F28" s="111">
        <f>+E28-D28</f>
        <v>62</v>
      </c>
      <c r="G28" s="90">
        <v>55</v>
      </c>
      <c r="H28" s="115">
        <f>(G28-D28)</f>
        <v>55</v>
      </c>
      <c r="I28" s="201">
        <f>(F28+H28)</f>
        <v>117</v>
      </c>
      <c r="J28" s="93">
        <f>SUM(E28+G28)</f>
        <v>117</v>
      </c>
      <c r="K28" s="13" t="s">
        <v>43</v>
      </c>
      <c r="L28" s="86"/>
    </row>
    <row r="29" spans="1:12" ht="19.5">
      <c r="A29" s="107" t="s">
        <v>359</v>
      </c>
      <c r="B29" s="108" t="s">
        <v>110</v>
      </c>
      <c r="C29" s="109">
        <v>42683</v>
      </c>
      <c r="D29" s="110">
        <v>0</v>
      </c>
      <c r="E29" s="90">
        <v>67</v>
      </c>
      <c r="F29" s="111">
        <f>+E29-D29</f>
        <v>67</v>
      </c>
      <c r="G29" s="90">
        <v>66</v>
      </c>
      <c r="H29" s="115">
        <f>(G29-D29)</f>
        <v>66</v>
      </c>
      <c r="I29" s="116">
        <f>(F29+H29)</f>
        <v>133</v>
      </c>
      <c r="J29" s="93">
        <f>SUM(E29+G29)</f>
        <v>133</v>
      </c>
      <c r="K29" s="9"/>
    </row>
    <row r="30" spans="1:12" ht="20.25" thickBot="1">
      <c r="A30" s="172" t="s">
        <v>360</v>
      </c>
      <c r="B30" s="173" t="s">
        <v>20</v>
      </c>
      <c r="C30" s="174">
        <v>42520</v>
      </c>
      <c r="D30" s="175">
        <v>0</v>
      </c>
      <c r="E30" s="176">
        <v>73</v>
      </c>
      <c r="F30" s="177">
        <f>+E30-D30</f>
        <v>73</v>
      </c>
      <c r="G30" s="176">
        <v>72</v>
      </c>
      <c r="H30" s="178">
        <f>(G30-D30)</f>
        <v>72</v>
      </c>
      <c r="I30" s="179">
        <f>(F30+H30)</f>
        <v>145</v>
      </c>
      <c r="J30" s="180">
        <f>SUM(E30+G30)</f>
        <v>145</v>
      </c>
    </row>
    <row r="31" spans="1:12">
      <c r="B31" s="1"/>
      <c r="C31" s="1"/>
      <c r="D31" s="1"/>
      <c r="E31" s="1"/>
    </row>
    <row r="32" spans="1:12">
      <c r="B32" s="1"/>
      <c r="C32" s="1"/>
      <c r="D32" s="1"/>
      <c r="E32" s="1"/>
    </row>
    <row r="33" spans="2:5">
      <c r="B33" s="1"/>
      <c r="C33" s="1"/>
      <c r="D33" s="1"/>
      <c r="E33" s="1"/>
    </row>
    <row r="34" spans="2:5">
      <c r="B34" s="1"/>
      <c r="C34" s="1"/>
      <c r="D34" s="1"/>
      <c r="E34" s="1"/>
    </row>
    <row r="35" spans="2:5">
      <c r="B35" s="1"/>
      <c r="C35" s="1"/>
      <c r="D35" s="1"/>
      <c r="E35" s="1"/>
    </row>
    <row r="36" spans="2:5">
      <c r="B36" s="1"/>
      <c r="C36" s="1"/>
      <c r="D36" s="1"/>
      <c r="E36" s="1"/>
    </row>
    <row r="37" spans="2:5">
      <c r="B37" s="1"/>
      <c r="C37" s="1"/>
      <c r="D37" s="1"/>
      <c r="E37" s="1"/>
    </row>
    <row r="38" spans="2:5">
      <c r="B38" s="1"/>
      <c r="C38" s="1"/>
      <c r="D38" s="1"/>
      <c r="E38" s="1"/>
    </row>
    <row r="39" spans="2:5">
      <c r="B39" s="1"/>
      <c r="C39" s="1"/>
      <c r="D39" s="1"/>
      <c r="E39" s="1"/>
    </row>
    <row r="40" spans="2:5">
      <c r="B40" s="1"/>
      <c r="C40" s="1"/>
      <c r="D40" s="1"/>
      <c r="E40" s="1"/>
    </row>
    <row r="41" spans="2:5">
      <c r="C41" s="1"/>
      <c r="D41" s="1"/>
      <c r="E41" s="1"/>
    </row>
    <row r="42" spans="2:5">
      <c r="C42" s="1"/>
      <c r="D42" s="1"/>
      <c r="E42" s="1"/>
    </row>
    <row r="43" spans="2:5">
      <c r="C43" s="1"/>
      <c r="D43" s="1"/>
      <c r="E43" s="1"/>
    </row>
    <row r="44" spans="2:5">
      <c r="C44" s="1"/>
      <c r="D44" s="1"/>
      <c r="E44" s="1"/>
    </row>
    <row r="45" spans="2:5">
      <c r="C45" s="1"/>
      <c r="D45" s="1"/>
      <c r="E45" s="1"/>
    </row>
    <row r="46" spans="2:5">
      <c r="C46" s="1"/>
      <c r="D46" s="1"/>
      <c r="E46" s="1"/>
    </row>
    <row r="47" spans="2:5">
      <c r="C47" s="1"/>
      <c r="D47" s="1"/>
      <c r="E47" s="1"/>
    </row>
    <row r="48" spans="2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</sheetData>
  <sortState xmlns:xlrd2="http://schemas.microsoft.com/office/spreadsheetml/2017/richdata2" ref="A26:J29">
    <sortCondition ref="J26:J29"/>
  </sortState>
  <mergeCells count="12">
    <mergeCell ref="A23:J23"/>
    <mergeCell ref="E24:F24"/>
    <mergeCell ref="G24:H24"/>
    <mergeCell ref="A3:F3"/>
    <mergeCell ref="A1:J1"/>
    <mergeCell ref="A2:J2"/>
    <mergeCell ref="A4:J4"/>
    <mergeCell ref="A5:J5"/>
    <mergeCell ref="A6:J6"/>
    <mergeCell ref="A7:J7"/>
    <mergeCell ref="E8:F8"/>
    <mergeCell ref="G8:H8"/>
  </mergeCells>
  <phoneticPr fontId="0" type="noConversion"/>
  <printOptions horizontalCentered="1" verticalCentered="1"/>
  <pageMargins left="0" right="0" top="0" bottom="0" header="0" footer="0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JUVENILES</vt:lpstr>
      <vt:lpstr>MENORES</vt:lpstr>
      <vt:lpstr>MEN 15</vt:lpstr>
      <vt:lpstr>MEN 13</vt:lpstr>
      <vt:lpstr>EQUIPOS</vt:lpstr>
      <vt:lpstr>EQUIPOS M15</vt:lpstr>
      <vt:lpstr>ALBATROS - 12 - 13</vt:lpstr>
      <vt:lpstr>EAGLES - 14 - 15 - </vt:lpstr>
      <vt:lpstr>BIRDIES 16 Y POST</vt:lpstr>
      <vt:lpstr>PROM </vt:lpstr>
      <vt:lpstr>PRINCIPIANTES</vt:lpstr>
      <vt:lpstr>EEPP CON HCP</vt:lpstr>
      <vt:lpstr>EEPP SIN HCP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2025-02-13T22:49:15Z</cp:lastPrinted>
  <dcterms:created xsi:type="dcterms:W3CDTF">2000-04-30T13:23:02Z</dcterms:created>
  <dcterms:modified xsi:type="dcterms:W3CDTF">2025-02-13T23:09:15Z</dcterms:modified>
</cp:coreProperties>
</file>